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0"/>
  <workbookPr defaultThemeVersion="166925"/>
  <mc:AlternateContent xmlns:mc="http://schemas.openxmlformats.org/markup-compatibility/2006">
    <mc:Choice Requires="x15">
      <x15ac:absPath xmlns:x15ac="http://schemas.microsoft.com/office/spreadsheetml/2010/11/ac" url="/Users/debbie/Dropbox/Road2College/Tools/"/>
    </mc:Choice>
  </mc:AlternateContent>
  <xr:revisionPtr revIDLastSave="0" documentId="13_ncr:1_{61EEA951-0C32-3C4A-A7D3-B89EE3698BE2}" xr6:coauthVersionLast="45" xr6:coauthVersionMax="45" xr10:uidLastSave="{00000000-0000-0000-0000-000000000000}"/>
  <bookViews>
    <workbookView xWindow="1640" yWindow="1640" windowWidth="28800" windowHeight="12220" xr2:uid="{00000000-000D-0000-FFFF-FFFF00000000}"/>
  </bookViews>
  <sheets>
    <sheet name="Student Loan Comparison Calc" sheetId="1" r:id="rId1"/>
    <sheet name="Sheet2" sheetId="2"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H24" i="1" l="1"/>
  <c r="H30" i="1" s="1"/>
  <c r="H13" i="2" s="1"/>
  <c r="F24" i="1"/>
  <c r="F30" i="1" s="1"/>
  <c r="H12" i="2" s="1"/>
  <c r="D24" i="1"/>
  <c r="D30" i="1" s="1"/>
  <c r="H11" i="2" s="1"/>
  <c r="H27" i="1"/>
  <c r="H34" i="1" s="1"/>
  <c r="F27" i="1"/>
  <c r="F5" i="2" s="1"/>
  <c r="D27" i="1"/>
  <c r="D34" i="1" s="1"/>
  <c r="C11" i="2"/>
  <c r="C12" i="2"/>
  <c r="C13" i="2" s="1"/>
  <c r="C14" i="2" s="1"/>
  <c r="C15" i="2" s="1"/>
  <c r="L27" i="1"/>
  <c r="L34" i="1" s="1"/>
  <c r="J27" i="1"/>
  <c r="J34" i="1" s="1"/>
  <c r="L24" i="1"/>
  <c r="L30" i="1" s="1"/>
  <c r="H15" i="2" s="1"/>
  <c r="J24" i="1"/>
  <c r="C7" i="2" s="1"/>
  <c r="G15" i="2"/>
  <c r="B15" i="2"/>
  <c r="G14" i="2"/>
  <c r="B14" i="2"/>
  <c r="G13" i="2"/>
  <c r="B13" i="2"/>
  <c r="G12" i="2"/>
  <c r="B12" i="2"/>
  <c r="G11" i="2"/>
  <c r="B11" i="2"/>
  <c r="E8" i="2"/>
  <c r="B8" i="2"/>
  <c r="E7" i="2"/>
  <c r="B7" i="2"/>
  <c r="E6" i="2"/>
  <c r="B6" i="2"/>
  <c r="E5" i="2"/>
  <c r="B5" i="2"/>
  <c r="E4" i="2"/>
  <c r="B4" i="2"/>
  <c r="F34" i="1" l="1"/>
  <c r="D12" i="2" s="1"/>
  <c r="E12" i="2" s="1"/>
  <c r="F8" i="2"/>
  <c r="F7" i="2"/>
  <c r="C6" i="2"/>
  <c r="C5" i="2"/>
  <c r="F4" i="2"/>
  <c r="C8" i="2"/>
  <c r="C4" i="2"/>
  <c r="D14" i="2"/>
  <c r="E14" i="2" s="1"/>
  <c r="D15" i="2"/>
  <c r="E15" i="2" s="1"/>
  <c r="D11" i="2"/>
  <c r="E11" i="2" s="1"/>
  <c r="D13" i="2"/>
  <c r="E13" i="2" s="1"/>
  <c r="J30" i="1"/>
  <c r="H14" i="2" s="1"/>
  <c r="F6" i="2"/>
</calcChain>
</file>

<file path=xl/sharedStrings.xml><?xml version="1.0" encoding="utf-8"?>
<sst xmlns="http://schemas.openxmlformats.org/spreadsheetml/2006/main" count="57" uniqueCount="53">
  <si>
    <t>Initial Loan Amount</t>
  </si>
  <si>
    <t>Interest Rate</t>
  </si>
  <si>
    <t>Term (Years)</t>
  </si>
  <si>
    <t>Monthly Payment</t>
  </si>
  <si>
    <t>Total Interest Paid</t>
  </si>
  <si>
    <t>Total Cost of Loan</t>
  </si>
  <si>
    <t>Effective Interest Rate</t>
  </si>
  <si>
    <t>Effective Interest Rate (APR)</t>
  </si>
  <si>
    <t>Option 1</t>
  </si>
  <si>
    <t>Option 2</t>
  </si>
  <si>
    <t>Option 3</t>
  </si>
  <si>
    <t>Option 4</t>
  </si>
  <si>
    <t>Option 5</t>
  </si>
  <si>
    <t>Student Loan Comparison Calculator</t>
  </si>
  <si>
    <t>Results</t>
  </si>
  <si>
    <r>
      <t>Road</t>
    </r>
    <r>
      <rPr>
        <b/>
        <sz val="20"/>
        <color rgb="FFFFC000"/>
        <rFont val="Arial"/>
        <family val="2"/>
      </rPr>
      <t>2</t>
    </r>
    <r>
      <rPr>
        <b/>
        <sz val="20"/>
        <color theme="0" tint="-0.499984740745262"/>
        <rFont val="Arial"/>
        <family val="2"/>
      </rPr>
      <t>College</t>
    </r>
  </si>
  <si>
    <r>
      <t>Origination Fee (</t>
    </r>
    <r>
      <rPr>
        <i/>
        <sz val="11"/>
        <color theme="1"/>
        <rFont val="Arial"/>
        <family val="2"/>
      </rPr>
      <t>% of loan amount</t>
    </r>
    <r>
      <rPr>
        <sz val="11"/>
        <color theme="1"/>
        <rFont val="Arial"/>
        <family val="2"/>
      </rPr>
      <t>)</t>
    </r>
  </si>
  <si>
    <r>
      <t>Origination Fee (</t>
    </r>
    <r>
      <rPr>
        <i/>
        <sz val="11"/>
        <color theme="1"/>
        <rFont val="Arial"/>
        <family val="2"/>
      </rPr>
      <t>fixed dollar amount</t>
    </r>
    <r>
      <rPr>
        <sz val="11"/>
        <color theme="1"/>
        <rFont val="Arial"/>
        <family val="2"/>
      </rPr>
      <t>)</t>
    </r>
  </si>
  <si>
    <r>
      <rPr>
        <i/>
        <u/>
        <sz val="11"/>
        <color theme="1"/>
        <rFont val="Arial"/>
        <family val="2"/>
      </rPr>
      <t>Using the Calculator:</t>
    </r>
    <r>
      <rPr>
        <i/>
        <sz val="11"/>
        <color theme="1"/>
        <rFont val="Arial"/>
        <family val="2"/>
      </rPr>
      <t xml:space="preserve"> Enter your target loan amount and the interest rate, origination fee (either as a percentage of the loan amount or fixed dollar amount, however quoted by the lender), and term for your various student loan quotes to see the variation in monthly payments and total cost. You can also change the names of the loan options, to customize the charts for your potential loan providers.</t>
    </r>
  </si>
  <si>
    <t>Total Interest Paid (Life of loan)</t>
  </si>
  <si>
    <t>Loan Amount</t>
  </si>
  <si>
    <t>Interest &amp; Fees</t>
  </si>
  <si>
    <t>Student Loan Options</t>
  </si>
  <si>
    <t>Federal Loans:</t>
  </si>
  <si>
    <t>Origination Fee</t>
  </si>
  <si>
    <t>Direct Student Loans</t>
  </si>
  <si>
    <t>Subsidized</t>
  </si>
  <si>
    <t>Unsubsidized</t>
  </si>
  <si>
    <t>Parent Plus Loan</t>
  </si>
  <si>
    <t>Private Lenders:</t>
  </si>
  <si>
    <t>Fixed Rates</t>
  </si>
  <si>
    <t>Variable Rates</t>
  </si>
  <si>
    <t>1.30 - 10.0%</t>
  </si>
  <si>
    <t>3.74 - 9.72%</t>
  </si>
  <si>
    <t>CommonBond</t>
  </si>
  <si>
    <t>5.45 - 9.74%</t>
  </si>
  <si>
    <t>Lendkey</t>
  </si>
  <si>
    <t>College Ave</t>
  </si>
  <si>
    <t>1.49 - 11.98%</t>
  </si>
  <si>
    <t>Sallie Mae</t>
  </si>
  <si>
    <t>Citizens One</t>
  </si>
  <si>
    <t>1.29% - 10.6%</t>
  </si>
  <si>
    <t>1.43 - 7.41%</t>
  </si>
  <si>
    <t>4.39 - 12.99%</t>
  </si>
  <si>
    <t>4.68 - 11.04%</t>
  </si>
  <si>
    <t>SoFi*</t>
  </si>
  <si>
    <t>* SoFi is offering a $250 bonus towards loan principal for approved loans from this link</t>
  </si>
  <si>
    <t>The above are variable rates as of 6/10/20, fixed rates may differ.</t>
  </si>
  <si>
    <t>4.74 - 11.85%</t>
  </si>
  <si>
    <t>4.73 - 11.46%</t>
  </si>
  <si>
    <t>1.25% - 9.44%</t>
  </si>
  <si>
    <t>1.25 - 9.44%</t>
  </si>
  <si>
    <t>Road2College may receive affiliate compensation when applying through these links.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</si>
</sst>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_);[Red]\(&quot;$&quot;#,##0\)"/>
  </numFmts>
  <fonts count="15" x14ac:knownFonts="1">
    <font>
      <sz val="11"/>
      <color theme="1"/>
      <name val="Calibri"/>
      <family val="2"/>
      <scheme val="minor"/>
    </font>
    <font>
      <b/>
      <sz val="14"/>
      <color theme="1"/>
      <name val="Arial"/>
      <family val="2"/>
    </font>
    <font>
      <sz val="11"/>
      <color theme="1"/>
      <name val="Arial"/>
      <family val="2"/>
    </font>
    <font>
      <b/>
      <sz val="11"/>
      <color theme="1"/>
      <name val="Arial"/>
      <family val="2"/>
    </font>
    <font>
      <b/>
      <sz val="12"/>
      <color theme="1"/>
      <name val="Arial"/>
      <family val="2"/>
    </font>
    <font>
      <b/>
      <sz val="20"/>
      <color theme="0" tint="-0.499984740745262"/>
      <name val="Arial"/>
      <family val="2"/>
    </font>
    <font>
      <b/>
      <sz val="20"/>
      <color rgb="FFFFC000"/>
      <name val="Arial"/>
      <family val="2"/>
    </font>
    <font>
      <i/>
      <sz val="11"/>
      <color theme="1"/>
      <name val="Arial"/>
      <family val="2"/>
    </font>
    <font>
      <i/>
      <u/>
      <sz val="11"/>
      <color theme="1"/>
      <name val="Arial"/>
      <family val="2"/>
    </font>
    <font>
      <sz val="11"/>
      <color theme="1"/>
      <name val="Calibri"/>
      <family val="2"/>
      <scheme val="minor"/>
    </font>
    <font>
      <u/>
      <sz val="11"/>
      <color theme="10"/>
      <name val="Calibri"/>
      <family val="2"/>
      <scheme val="minor"/>
    </font>
    <font>
      <sz val="12"/>
      <color theme="1"/>
      <name val="Arial"/>
      <family val="2"/>
    </font>
    <font>
      <u/>
      <sz val="11"/>
      <color theme="1"/>
      <name val="Arial"/>
      <family val="2"/>
    </font>
    <font>
      <u/>
      <sz val="12"/>
      <color theme="10"/>
      <name val="Calibri"/>
      <family val="2"/>
      <scheme val="minor"/>
    </font>
    <font>
      <sz val="9"/>
      <color theme="1"/>
      <name val="Arial"/>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C000"/>
        <bgColor indexed="64"/>
      </patternFill>
    </fill>
  </fills>
  <borders count="7">
    <border>
      <left/>
      <right/>
      <top/>
      <bottom/>
      <diagonal/>
    </border>
    <border>
      <left/>
      <right/>
      <top/>
      <bottom style="thin">
        <color auto="1"/>
      </bottom>
      <diagonal/>
    </border>
    <border>
      <left/>
      <right/>
      <top/>
      <bottom style="medium">
        <color theme="0" tint="-0.249977111117893"/>
      </bottom>
      <diagonal/>
    </border>
    <border>
      <left style="medium">
        <color theme="0" tint="-0.249977111117893"/>
      </left>
      <right/>
      <top style="medium">
        <color theme="0" tint="-0.249977111117893"/>
      </top>
      <bottom style="medium">
        <color theme="0" tint="-0.249977111117893"/>
      </bottom>
      <diagonal/>
    </border>
    <border>
      <left/>
      <right/>
      <top style="medium">
        <color theme="0" tint="-0.249977111117893"/>
      </top>
      <bottom style="medium">
        <color theme="0" tint="-0.249977111117893"/>
      </bottom>
      <diagonal/>
    </border>
    <border>
      <left/>
      <right style="medium">
        <color theme="0" tint="-0.249977111117893"/>
      </right>
      <top style="medium">
        <color theme="0" tint="-0.249977111117893"/>
      </top>
      <bottom style="medium">
        <color theme="0" tint="-0.249977111117893"/>
      </bottom>
      <diagonal/>
    </border>
    <border>
      <left style="thin">
        <color theme="0" tint="-0.14996795556505021"/>
      </left>
      <right/>
      <top/>
      <bottom/>
      <diagonal/>
    </border>
  </borders>
  <cellStyleXfs count="3">
    <xf numFmtId="0" fontId="0" fillId="0" borderId="0"/>
    <xf numFmtId="9" fontId="9" fillId="0" borderId="0" applyFont="0" applyFill="0" applyBorder="0" applyAlignment="0" applyProtection="0"/>
    <xf numFmtId="0" fontId="10" fillId="0" borderId="0" applyNumberFormat="0" applyFill="0" applyBorder="0" applyAlignment="0" applyProtection="0"/>
  </cellStyleXfs>
  <cellXfs count="56">
    <xf numFmtId="0" fontId="0" fillId="0" borderId="0" xfId="0"/>
    <xf numFmtId="0" fontId="2" fillId="2" borderId="0" xfId="0" applyFont="1" applyFill="1"/>
    <xf numFmtId="0" fontId="2" fillId="2" borderId="0" xfId="0" applyFont="1" applyFill="1" applyAlignment="1">
      <alignment horizontal="center"/>
    </xf>
    <xf numFmtId="0" fontId="2" fillId="3" borderId="0" xfId="0" applyFont="1" applyFill="1"/>
    <xf numFmtId="0" fontId="2" fillId="3" borderId="0" xfId="0" applyFont="1" applyFill="1" applyAlignment="1">
      <alignment horizontal="center"/>
    </xf>
    <xf numFmtId="0" fontId="3" fillId="3" borderId="0" xfId="0" applyFont="1" applyFill="1" applyAlignment="1">
      <alignment horizontal="center"/>
    </xf>
    <xf numFmtId="10" fontId="2" fillId="3" borderId="0" xfId="0" applyNumberFormat="1" applyFont="1" applyFill="1" applyAlignment="1">
      <alignment horizontal="center"/>
    </xf>
    <xf numFmtId="6" fontId="2" fillId="3" borderId="0" xfId="0" applyNumberFormat="1" applyFont="1" applyFill="1" applyAlignment="1">
      <alignment horizontal="center"/>
    </xf>
    <xf numFmtId="6" fontId="3" fillId="3" borderId="0" xfId="0" applyNumberFormat="1" applyFont="1" applyFill="1" applyAlignment="1">
      <alignment horizontal="center"/>
    </xf>
    <xf numFmtId="0" fontId="3" fillId="3" borderId="0" xfId="0" applyFont="1" applyFill="1"/>
    <xf numFmtId="0" fontId="4" fillId="3" borderId="0" xfId="0" applyFont="1" applyFill="1"/>
    <xf numFmtId="0" fontId="2" fillId="2" borderId="0" xfId="0" applyFont="1" applyFill="1" applyProtection="1">
      <protection hidden="1"/>
    </xf>
    <xf numFmtId="0" fontId="2" fillId="0" borderId="0" xfId="0" applyFont="1" applyProtection="1">
      <protection hidden="1"/>
    </xf>
    <xf numFmtId="6" fontId="2" fillId="0" borderId="0" xfId="0" applyNumberFormat="1" applyFont="1" applyProtection="1">
      <protection hidden="1"/>
    </xf>
    <xf numFmtId="10" fontId="2" fillId="0" borderId="0" xfId="0" applyNumberFormat="1" applyFont="1" applyProtection="1">
      <protection hidden="1"/>
    </xf>
    <xf numFmtId="0" fontId="2" fillId="2" borderId="0" xfId="0" applyFont="1" applyFill="1" applyAlignment="1" applyProtection="1">
      <alignment horizontal="center"/>
      <protection hidden="1"/>
    </xf>
    <xf numFmtId="0" fontId="4" fillId="4" borderId="1" xfId="0" applyFont="1" applyFill="1" applyBorder="1" applyProtection="1">
      <protection hidden="1"/>
    </xf>
    <xf numFmtId="0" fontId="2" fillId="4" borderId="1" xfId="0" applyFont="1" applyFill="1" applyBorder="1" applyAlignment="1" applyProtection="1">
      <alignment horizontal="center"/>
      <protection hidden="1"/>
    </xf>
    <xf numFmtId="0" fontId="2" fillId="4" borderId="1" xfId="0" applyFont="1" applyFill="1" applyBorder="1" applyProtection="1">
      <protection hidden="1"/>
    </xf>
    <xf numFmtId="6" fontId="2" fillId="2" borderId="0" xfId="0" applyNumberFormat="1" applyFont="1" applyFill="1" applyAlignment="1" applyProtection="1">
      <alignment horizontal="center"/>
      <protection hidden="1"/>
    </xf>
    <xf numFmtId="0" fontId="2" fillId="2" borderId="2" xfId="0" applyFont="1" applyFill="1" applyBorder="1" applyProtection="1">
      <protection hidden="1"/>
    </xf>
    <xf numFmtId="6" fontId="2" fillId="2" borderId="2" xfId="0" applyNumberFormat="1" applyFont="1" applyFill="1" applyBorder="1" applyAlignment="1" applyProtection="1">
      <alignment horizontal="center"/>
      <protection hidden="1"/>
    </xf>
    <xf numFmtId="0" fontId="3" fillId="2" borderId="3" xfId="0" applyFont="1" applyFill="1" applyBorder="1" applyProtection="1">
      <protection hidden="1"/>
    </xf>
    <xf numFmtId="0" fontId="5" fillId="2" borderId="0" xfId="0" applyFont="1" applyFill="1" applyAlignment="1" applyProtection="1">
      <alignment vertical="center"/>
      <protection hidden="1"/>
    </xf>
    <xf numFmtId="0" fontId="1" fillId="2" borderId="0" xfId="0" applyFont="1" applyFill="1" applyProtection="1">
      <protection hidden="1"/>
    </xf>
    <xf numFmtId="0" fontId="3" fillId="2" borderId="0" xfId="0" applyFont="1" applyFill="1" applyAlignment="1" applyProtection="1">
      <alignment horizontal="center"/>
      <protection locked="0"/>
    </xf>
    <xf numFmtId="10" fontId="3" fillId="2" borderId="0" xfId="0" applyNumberFormat="1" applyFont="1" applyFill="1" applyAlignment="1" applyProtection="1">
      <alignment horizontal="center"/>
      <protection locked="0"/>
    </xf>
    <xf numFmtId="6" fontId="3" fillId="2" borderId="0" xfId="0" applyNumberFormat="1" applyFont="1" applyFill="1" applyAlignment="1" applyProtection="1">
      <alignment horizontal="center"/>
      <protection locked="0"/>
    </xf>
    <xf numFmtId="6" fontId="4" fillId="2" borderId="0" xfId="0" applyNumberFormat="1" applyFont="1" applyFill="1" applyAlignment="1" applyProtection="1">
      <alignment horizontal="center"/>
      <protection locked="0"/>
    </xf>
    <xf numFmtId="0" fontId="0" fillId="0" borderId="0" xfId="0" applyProtection="1">
      <protection hidden="1"/>
    </xf>
    <xf numFmtId="0" fontId="2" fillId="2" borderId="0" xfId="0" applyFont="1" applyFill="1" applyBorder="1" applyProtection="1">
      <protection hidden="1"/>
    </xf>
    <xf numFmtId="10" fontId="2" fillId="2" borderId="0" xfId="0" applyNumberFormat="1" applyFont="1" applyFill="1" applyBorder="1" applyAlignment="1" applyProtection="1">
      <alignment horizontal="center"/>
      <protection hidden="1"/>
    </xf>
    <xf numFmtId="6" fontId="3" fillId="2" borderId="4" xfId="0" applyNumberFormat="1" applyFont="1" applyFill="1" applyBorder="1" applyAlignment="1" applyProtection="1">
      <alignment horizontal="center"/>
      <protection hidden="1"/>
    </xf>
    <xf numFmtId="6" fontId="3" fillId="2" borderId="5" xfId="0" applyNumberFormat="1" applyFont="1" applyFill="1" applyBorder="1" applyAlignment="1" applyProtection="1">
      <alignment horizontal="center"/>
      <protection hidden="1"/>
    </xf>
    <xf numFmtId="0" fontId="7" fillId="2" borderId="0" xfId="0" applyFont="1" applyFill="1" applyAlignment="1" applyProtection="1">
      <alignment horizontal="left" wrapText="1"/>
      <protection hidden="1"/>
    </xf>
    <xf numFmtId="0" fontId="1" fillId="2" borderId="6" xfId="0" applyFont="1" applyFill="1" applyBorder="1" applyProtection="1">
      <protection locked="0" hidden="1"/>
    </xf>
    <xf numFmtId="0" fontId="1" fillId="2" borderId="0" xfId="0" applyFont="1" applyFill="1" applyProtection="1">
      <protection locked="0" hidden="1"/>
    </xf>
    <xf numFmtId="0" fontId="2" fillId="2" borderId="6" xfId="0" applyFont="1" applyFill="1" applyBorder="1" applyProtection="1">
      <protection locked="0" hidden="1"/>
    </xf>
    <xf numFmtId="0" fontId="2" fillId="2" borderId="0" xfId="0" applyFont="1" applyFill="1" applyProtection="1">
      <protection locked="0" hidden="1"/>
    </xf>
    <xf numFmtId="0" fontId="11" fillId="2" borderId="6" xfId="0" applyFont="1" applyFill="1" applyBorder="1" applyAlignment="1" applyProtection="1">
      <alignment vertical="center"/>
      <protection locked="0" hidden="1"/>
    </xf>
    <xf numFmtId="0" fontId="12" fillId="2" borderId="0" xfId="0" applyFont="1" applyFill="1" applyAlignment="1" applyProtection="1">
      <alignment horizontal="right"/>
      <protection locked="0" hidden="1"/>
    </xf>
    <xf numFmtId="0" fontId="3" fillId="2" borderId="6" xfId="0" applyFont="1" applyFill="1" applyBorder="1" applyProtection="1">
      <protection locked="0" hidden="1"/>
    </xf>
    <xf numFmtId="0" fontId="11" fillId="2" borderId="6" xfId="0" applyFont="1" applyFill="1" applyBorder="1" applyProtection="1">
      <protection locked="0"/>
    </xf>
    <xf numFmtId="0" fontId="2" fillId="2" borderId="0" xfId="0" applyFont="1" applyFill="1" applyProtection="1">
      <protection locked="0"/>
    </xf>
    <xf numFmtId="0" fontId="11" fillId="2" borderId="6" xfId="0" applyFont="1" applyFill="1" applyBorder="1" applyAlignment="1" applyProtection="1">
      <alignment horizontal="right"/>
      <protection locked="0"/>
    </xf>
    <xf numFmtId="10" fontId="2" fillId="2" borderId="0" xfId="1" applyNumberFormat="1" applyFont="1" applyFill="1" applyBorder="1" applyProtection="1">
      <protection locked="0"/>
    </xf>
    <xf numFmtId="0" fontId="3" fillId="2" borderId="6" xfId="0" applyFont="1" applyFill="1" applyBorder="1" applyProtection="1">
      <protection locked="0"/>
    </xf>
    <xf numFmtId="0" fontId="12" fillId="2" borderId="0" xfId="0" applyFont="1" applyFill="1" applyAlignment="1" applyProtection="1">
      <alignment horizontal="right"/>
      <protection locked="0"/>
    </xf>
    <xf numFmtId="0" fontId="2" fillId="2" borderId="0" xfId="0" applyFont="1" applyFill="1" applyAlignment="1" applyProtection="1">
      <alignment horizontal="right"/>
      <protection locked="0"/>
    </xf>
    <xf numFmtId="0" fontId="13" fillId="2" borderId="6" xfId="2" applyFont="1" applyFill="1" applyBorder="1" applyProtection="1">
      <protection locked="0"/>
    </xf>
    <xf numFmtId="0" fontId="2" fillId="2" borderId="0" xfId="0" applyFont="1" applyFill="1" applyAlignment="1" applyProtection="1">
      <alignment horizontal="right"/>
      <protection locked="0" hidden="1"/>
    </xf>
    <xf numFmtId="0" fontId="11" fillId="2" borderId="6" xfId="0" applyFont="1" applyFill="1" applyBorder="1" applyProtection="1">
      <protection locked="0" hidden="1"/>
    </xf>
    <xf numFmtId="0" fontId="10" fillId="2" borderId="6" xfId="2" applyFill="1" applyBorder="1" applyProtection="1">
      <protection locked="0"/>
    </xf>
    <xf numFmtId="0" fontId="4" fillId="2" borderId="6" xfId="0" applyFont="1" applyFill="1" applyBorder="1" applyProtection="1">
      <protection locked="0"/>
    </xf>
    <xf numFmtId="0" fontId="10" fillId="2" borderId="6" xfId="2" applyFill="1" applyBorder="1" applyProtection="1">
      <protection locked="0" hidden="1"/>
    </xf>
    <xf numFmtId="0" fontId="14" fillId="2" borderId="0" xfId="0" applyFont="1" applyFill="1" applyProtection="1">
      <protection hidden="1"/>
    </xf>
  </cellXfs>
  <cellStyles count="3">
    <cellStyle name="Hyperlink" xfId="2" builtinId="8"/>
    <cellStyle name="Normal" xfId="0" builtinId="0"/>
    <cellStyle name="Percent" xfId="1" builtinId="5"/>
  </cellStyles>
  <dxfs count="2">
    <dxf>
      <font>
        <color theme="0"/>
      </font>
    </dxf>
    <dxf>
      <font>
        <color theme="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title>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autoTitleDeleted val="0"/>
    <c:plotArea>
      <c:layout/>
      <c:barChart>
        <c:barDir val="col"/>
        <c:grouping val="clustered"/>
        <c:varyColors val="0"/>
        <c:ser>
          <c:idx val="0"/>
          <c:order val="0"/>
          <c:tx>
            <c:strRef>
              <c:f>Sheet2!$C$3</c:f>
              <c:strCache>
                <c:ptCount val="1"/>
                <c:pt idx="0">
                  <c:v>Monthly Payment</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Sheet2!$B$4:$B$8</c:f>
              <c:strCache>
                <c:ptCount val="5"/>
                <c:pt idx="0">
                  <c:v>Option 1</c:v>
                </c:pt>
                <c:pt idx="1">
                  <c:v>Option 2</c:v>
                </c:pt>
                <c:pt idx="2">
                  <c:v>Option 3</c:v>
                </c:pt>
                <c:pt idx="3">
                  <c:v>Option 4</c:v>
                </c:pt>
                <c:pt idx="4">
                  <c:v>Option 5</c:v>
                </c:pt>
              </c:strCache>
            </c:strRef>
          </c:cat>
          <c:val>
            <c:numRef>
              <c:f>Sheet2!$C$4:$C$8</c:f>
              <c:numCache>
                <c:formatCode>"$"#,##0_);[Red]\("$"#,##0\)</c:formatCode>
                <c:ptCount val="5"/>
                <c:pt idx="0">
                  <c:v>107.53794626244364</c:v>
                </c:pt>
                <c:pt idx="1">
                  <c:v>104.75068581938521</c:v>
                </c:pt>
                <c:pt idx="2">
                  <c:v>104.79920784751417</c:v>
                </c:pt>
                <c:pt idx="3">
                  <c:v>75.93834578697691</c:v>
                </c:pt>
                <c:pt idx="4">
                  <c:v>68.506638112275184</c:v>
                </c:pt>
              </c:numCache>
            </c:numRef>
          </c:val>
          <c:extLst>
            <c:ext xmlns:c16="http://schemas.microsoft.com/office/drawing/2014/chart" uri="{C3380CC4-5D6E-409C-BE32-E72D297353CC}">
              <c16:uniqueId val="{00000000-529B-4B1D-8926-FECAD2758D3C}"/>
            </c:ext>
          </c:extLst>
        </c:ser>
        <c:dLbls>
          <c:showLegendKey val="0"/>
          <c:showVal val="0"/>
          <c:showCatName val="0"/>
          <c:showSerName val="0"/>
          <c:showPercent val="0"/>
          <c:showBubbleSize val="0"/>
        </c:dLbls>
        <c:gapWidth val="219"/>
        <c:overlap val="-27"/>
        <c:axId val="-2078911472"/>
        <c:axId val="-2079070368"/>
      </c:barChart>
      <c:catAx>
        <c:axId val="-20789114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2079070368"/>
        <c:crosses val="autoZero"/>
        <c:auto val="1"/>
        <c:lblAlgn val="ctr"/>
        <c:lblOffset val="100"/>
        <c:noMultiLvlLbl val="0"/>
      </c:catAx>
      <c:valAx>
        <c:axId val="-2079070368"/>
        <c:scaling>
          <c:orientation val="minMax"/>
        </c:scaling>
        <c:delete val="0"/>
        <c:axPos val="l"/>
        <c:numFmt formatCode="&quot;$&quot;#,##0_);[Red]\(&quot;$&quot;#,##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207891147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a:t>Effective Interest Rate</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autoTitleDeleted val="0"/>
    <c:plotArea>
      <c:layout/>
      <c:barChart>
        <c:barDir val="col"/>
        <c:grouping val="clustered"/>
        <c:varyColors val="0"/>
        <c:ser>
          <c:idx val="0"/>
          <c:order val="0"/>
          <c:tx>
            <c:strRef>
              <c:f>Sheet2!$H$10</c:f>
              <c:strCache>
                <c:ptCount val="1"/>
                <c:pt idx="0">
                  <c:v>Effective Interest Rate</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prstDash val="solid"/>
                      <a:round/>
                    </a:ln>
                    <a:effectLst/>
                  </c:spPr>
                </c15:leaderLines>
              </c:ext>
            </c:extLst>
          </c:dLbls>
          <c:cat>
            <c:strRef>
              <c:f>Sheet2!$G$11:$G$15</c:f>
              <c:strCache>
                <c:ptCount val="5"/>
                <c:pt idx="0">
                  <c:v>Option 1</c:v>
                </c:pt>
                <c:pt idx="1">
                  <c:v>Option 2</c:v>
                </c:pt>
                <c:pt idx="2">
                  <c:v>Option 3</c:v>
                </c:pt>
                <c:pt idx="3">
                  <c:v>Option 4</c:v>
                </c:pt>
                <c:pt idx="4">
                  <c:v>Option 5</c:v>
                </c:pt>
              </c:strCache>
            </c:strRef>
          </c:cat>
          <c:val>
            <c:numRef>
              <c:f>Sheet2!$H$11:$H$15</c:f>
              <c:numCache>
                <c:formatCode>0.00%</c:formatCode>
                <c:ptCount val="5"/>
                <c:pt idx="0">
                  <c:v>6.0094465437846994E-2</c:v>
                </c:pt>
                <c:pt idx="1">
                  <c:v>4.2979808502897475E-2</c:v>
                </c:pt>
                <c:pt idx="2">
                  <c:v>4.7399999999999082E-2</c:v>
                </c:pt>
                <c:pt idx="3">
                  <c:v>4.3899999999995852E-2</c:v>
                </c:pt>
                <c:pt idx="4">
                  <c:v>5.4500000000002262E-2</c:v>
                </c:pt>
              </c:numCache>
            </c:numRef>
          </c:val>
          <c:extLst>
            <c:ext xmlns:c16="http://schemas.microsoft.com/office/drawing/2014/chart" uri="{C3380CC4-5D6E-409C-BE32-E72D297353CC}">
              <c16:uniqueId val="{00000002-BE2E-4C38-A105-9F695B5E4EC5}"/>
            </c:ext>
          </c:extLst>
        </c:ser>
        <c:dLbls>
          <c:showLegendKey val="0"/>
          <c:showVal val="0"/>
          <c:showCatName val="0"/>
          <c:showSerName val="0"/>
          <c:showPercent val="0"/>
          <c:showBubbleSize val="0"/>
        </c:dLbls>
        <c:gapWidth val="219"/>
        <c:overlap val="-27"/>
        <c:axId val="-2084782176"/>
        <c:axId val="-2084798000"/>
      </c:barChart>
      <c:catAx>
        <c:axId val="-20847821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2084798000"/>
        <c:crosses val="autoZero"/>
        <c:auto val="1"/>
        <c:lblAlgn val="ctr"/>
        <c:lblOffset val="100"/>
        <c:noMultiLvlLbl val="0"/>
      </c:catAx>
      <c:valAx>
        <c:axId val="-2084798000"/>
        <c:scaling>
          <c:orientation val="minMax"/>
        </c:scaling>
        <c:delete val="0"/>
        <c:axPos val="l"/>
        <c:numFmt formatCode="0.00%" sourceLinked="1"/>
        <c:majorTickMark val="none"/>
        <c:minorTickMark val="none"/>
        <c:tickLblPos val="nextTo"/>
        <c:spPr>
          <a:noFill/>
          <a:ln w="6350" cap="flat" cmpd="sng" algn="ctr">
            <a:noFill/>
            <a:prstDash val="solid"/>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2084782176"/>
        <c:crosses val="autoZero"/>
        <c:crossBetween val="between"/>
      </c:valAx>
      <c:spPr>
        <a:solidFill>
          <a:schemeClr val="bg1"/>
        </a:solidFill>
        <a:ln>
          <a:noFill/>
        </a:ln>
        <a:effectLst/>
      </c:spPr>
    </c:plotArea>
    <c:plotVisOnly val="1"/>
    <c:dispBlanksAs val="gap"/>
    <c:showDLblsOverMax val="0"/>
    <c:extLst/>
  </c:chart>
  <c:spPr>
    <a:solidFill>
      <a:schemeClr val="bg1"/>
    </a:solidFill>
    <a:ln w="6350" cap="flat" cmpd="sng" algn="ctr">
      <a:noFill/>
      <a:prstDash val="solid"/>
      <a:round/>
    </a:ln>
    <a:effectLst/>
  </c:spPr>
  <c:txPr>
    <a:bodyPr/>
    <a:lstStyle/>
    <a:p>
      <a:pPr>
        <a:defRPr>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title>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autoTitleDeleted val="0"/>
    <c:plotArea>
      <c:layout/>
      <c:barChart>
        <c:barDir val="col"/>
        <c:grouping val="clustered"/>
        <c:varyColors val="0"/>
        <c:ser>
          <c:idx val="0"/>
          <c:order val="0"/>
          <c:tx>
            <c:strRef>
              <c:f>Sheet2!$F$3</c:f>
              <c:strCache>
                <c:ptCount val="1"/>
                <c:pt idx="0">
                  <c:v>Total Interest Paid</c:v>
                </c:pt>
              </c:strCache>
            </c:strRef>
          </c:tx>
          <c:spPr>
            <a:solidFill>
              <a:schemeClr val="dk1">
                <a:tint val="885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Sheet2!$B$4:$B$8</c:f>
              <c:strCache>
                <c:ptCount val="5"/>
                <c:pt idx="0">
                  <c:v>Option 1</c:v>
                </c:pt>
                <c:pt idx="1">
                  <c:v>Option 2</c:v>
                </c:pt>
                <c:pt idx="2">
                  <c:v>Option 3</c:v>
                </c:pt>
                <c:pt idx="3">
                  <c:v>Option 4</c:v>
                </c:pt>
                <c:pt idx="4">
                  <c:v>Option 5</c:v>
                </c:pt>
              </c:strCache>
            </c:strRef>
          </c:cat>
          <c:val>
            <c:numRef>
              <c:f>Sheet2!$F$4:$F$8</c:f>
              <c:numCache>
                <c:formatCode>"$"#,##0_);[Red]\("$"#,##0\)</c:formatCode>
                <c:ptCount val="5"/>
                <c:pt idx="0">
                  <c:v>2904.5535514932344</c:v>
                </c:pt>
                <c:pt idx="1">
                  <c:v>2570.0822983262242</c:v>
                </c:pt>
                <c:pt idx="2">
                  <c:v>2575.9049417017013</c:v>
                </c:pt>
                <c:pt idx="3">
                  <c:v>3668.9022416558437</c:v>
                </c:pt>
                <c:pt idx="4">
                  <c:v>6441.5931469460447</c:v>
                </c:pt>
              </c:numCache>
            </c:numRef>
          </c:val>
          <c:extLst>
            <c:ext xmlns:c16="http://schemas.microsoft.com/office/drawing/2014/chart" uri="{C3380CC4-5D6E-409C-BE32-E72D297353CC}">
              <c16:uniqueId val="{00000000-523B-4EB9-8FE2-91F3B220C666}"/>
            </c:ext>
          </c:extLst>
        </c:ser>
        <c:dLbls>
          <c:showLegendKey val="0"/>
          <c:showVal val="0"/>
          <c:showCatName val="0"/>
          <c:showSerName val="0"/>
          <c:showPercent val="0"/>
          <c:showBubbleSize val="0"/>
        </c:dLbls>
        <c:gapWidth val="219"/>
        <c:overlap val="-27"/>
        <c:axId val="-2062887712"/>
        <c:axId val="-2062871248"/>
      </c:barChart>
      <c:catAx>
        <c:axId val="-20628877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2062871248"/>
        <c:crosses val="autoZero"/>
        <c:auto val="1"/>
        <c:lblAlgn val="ctr"/>
        <c:lblOffset val="100"/>
        <c:noMultiLvlLbl val="0"/>
      </c:catAx>
      <c:valAx>
        <c:axId val="-2062871248"/>
        <c:scaling>
          <c:orientation val="minMax"/>
        </c:scaling>
        <c:delete val="0"/>
        <c:axPos val="l"/>
        <c:numFmt formatCode="&quot;$&quot;#,##0_);[Red]\(&quot;$&quot;#,##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206288771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8"/>
    </mc:Choice>
    <mc:Fallback>
      <c:style val="8"/>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sz="1400" b="1"/>
              <a:t>Total Cost of Loan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autoTitleDeleted val="0"/>
    <c:plotArea>
      <c:layout/>
      <c:barChart>
        <c:barDir val="col"/>
        <c:grouping val="stacked"/>
        <c:varyColors val="0"/>
        <c:ser>
          <c:idx val="0"/>
          <c:order val="0"/>
          <c:tx>
            <c:strRef>
              <c:f>Sheet2!$C$10</c:f>
              <c:strCache>
                <c:ptCount val="1"/>
                <c:pt idx="0">
                  <c:v>Loan Amount</c:v>
                </c:pt>
              </c:strCache>
            </c:strRef>
          </c:tx>
          <c:spPr>
            <a:solidFill>
              <a:schemeClr val="accent6">
                <a:shade val="65000"/>
              </a:schemeClr>
            </a:solidFill>
            <a:ln>
              <a:noFill/>
            </a:ln>
            <a:effectLst/>
          </c:spPr>
          <c:invertIfNegative val="0"/>
          <c:cat>
            <c:strRef>
              <c:f>Sheet2!$B$11:$B$15</c:f>
              <c:strCache>
                <c:ptCount val="5"/>
                <c:pt idx="0">
                  <c:v>Option 1</c:v>
                </c:pt>
                <c:pt idx="1">
                  <c:v>Option 2</c:v>
                </c:pt>
                <c:pt idx="2">
                  <c:v>Option 3</c:v>
                </c:pt>
                <c:pt idx="3">
                  <c:v>Option 4</c:v>
                </c:pt>
                <c:pt idx="4">
                  <c:v>Option 5</c:v>
                </c:pt>
              </c:strCache>
            </c:strRef>
          </c:cat>
          <c:val>
            <c:numRef>
              <c:f>Sheet2!$C$11:$C$15</c:f>
              <c:numCache>
                <c:formatCode>"$"#,##0_);[Red]\("$"#,##0\)</c:formatCode>
                <c:ptCount val="5"/>
                <c:pt idx="0">
                  <c:v>10000</c:v>
                </c:pt>
                <c:pt idx="1">
                  <c:v>10000</c:v>
                </c:pt>
                <c:pt idx="2">
                  <c:v>10000</c:v>
                </c:pt>
                <c:pt idx="3">
                  <c:v>10000</c:v>
                </c:pt>
                <c:pt idx="4">
                  <c:v>10000</c:v>
                </c:pt>
              </c:numCache>
            </c:numRef>
          </c:val>
          <c:extLst>
            <c:ext xmlns:c16="http://schemas.microsoft.com/office/drawing/2014/chart" uri="{C3380CC4-5D6E-409C-BE32-E72D297353CC}">
              <c16:uniqueId val="{00000000-1D7B-4627-BE7A-266B95FCCE9F}"/>
            </c:ext>
          </c:extLst>
        </c:ser>
        <c:ser>
          <c:idx val="1"/>
          <c:order val="1"/>
          <c:tx>
            <c:strRef>
              <c:f>Sheet2!$D$10</c:f>
              <c:strCache>
                <c:ptCount val="1"/>
                <c:pt idx="0">
                  <c:v>Interest &amp; Fees</c:v>
                </c:pt>
              </c:strCache>
            </c:strRef>
          </c:tx>
          <c:spPr>
            <a:solidFill>
              <a:schemeClr val="accent6"/>
            </a:solidFill>
            <a:ln>
              <a:noFill/>
            </a:ln>
            <a:effectLst/>
          </c:spPr>
          <c:invertIfNegative val="0"/>
          <c:cat>
            <c:strRef>
              <c:f>Sheet2!$B$11:$B$15</c:f>
              <c:strCache>
                <c:ptCount val="5"/>
                <c:pt idx="0">
                  <c:v>Option 1</c:v>
                </c:pt>
                <c:pt idx="1">
                  <c:v>Option 2</c:v>
                </c:pt>
                <c:pt idx="2">
                  <c:v>Option 3</c:v>
                </c:pt>
                <c:pt idx="3">
                  <c:v>Option 4</c:v>
                </c:pt>
                <c:pt idx="4">
                  <c:v>Option 5</c:v>
                </c:pt>
              </c:strCache>
            </c:strRef>
          </c:cat>
          <c:val>
            <c:numRef>
              <c:f>Sheet2!$D$11:$D$15</c:f>
              <c:numCache>
                <c:formatCode>"$"#,##0_);[Red]\("$"#,##0\)</c:formatCode>
                <c:ptCount val="5"/>
                <c:pt idx="0">
                  <c:v>3328.1535514932348</c:v>
                </c:pt>
                <c:pt idx="1">
                  <c:v>2320.0822983262242</c:v>
                </c:pt>
                <c:pt idx="2">
                  <c:v>2575.9049417017013</c:v>
                </c:pt>
                <c:pt idx="3">
                  <c:v>3668.9022416558437</c:v>
                </c:pt>
                <c:pt idx="4">
                  <c:v>6441.5931469460447</c:v>
                </c:pt>
              </c:numCache>
            </c:numRef>
          </c:val>
          <c:extLst>
            <c:ext xmlns:c16="http://schemas.microsoft.com/office/drawing/2014/chart" uri="{C3380CC4-5D6E-409C-BE32-E72D297353CC}">
              <c16:uniqueId val="{00000001-1D7B-4627-BE7A-266B95FCCE9F}"/>
            </c:ext>
          </c:extLst>
        </c:ser>
        <c:dLbls>
          <c:showLegendKey val="0"/>
          <c:showVal val="0"/>
          <c:showCatName val="0"/>
          <c:showSerName val="0"/>
          <c:showPercent val="0"/>
          <c:showBubbleSize val="0"/>
        </c:dLbls>
        <c:gapWidth val="150"/>
        <c:overlap val="100"/>
        <c:axId val="-2078302304"/>
        <c:axId val="-2075044928"/>
      </c:barChart>
      <c:lineChart>
        <c:grouping val="standard"/>
        <c:varyColors val="0"/>
        <c:ser>
          <c:idx val="2"/>
          <c:order val="2"/>
          <c:tx>
            <c:strRef>
              <c:f>Sheet2!$E$10</c:f>
              <c:strCache>
                <c:ptCount val="1"/>
              </c:strCache>
            </c:strRef>
          </c:tx>
          <c:spPr>
            <a:ln w="28575" cap="rnd">
              <a:solidFill>
                <a:schemeClr val="accent1">
                  <a:alpha val="0"/>
                </a:schemeClr>
              </a:solidFill>
              <a:round/>
            </a:ln>
            <a:effectLst/>
          </c:spPr>
          <c:marker>
            <c:symbol val="none"/>
          </c:marker>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Sheet2!$B$11:$B$15</c:f>
              <c:strCache>
                <c:ptCount val="5"/>
                <c:pt idx="0">
                  <c:v>Option 1</c:v>
                </c:pt>
                <c:pt idx="1">
                  <c:v>Option 2</c:v>
                </c:pt>
                <c:pt idx="2">
                  <c:v>Option 3</c:v>
                </c:pt>
                <c:pt idx="3">
                  <c:v>Option 4</c:v>
                </c:pt>
                <c:pt idx="4">
                  <c:v>Option 5</c:v>
                </c:pt>
              </c:strCache>
            </c:strRef>
          </c:cat>
          <c:val>
            <c:numRef>
              <c:f>Sheet2!$E$11:$E$15</c:f>
              <c:numCache>
                <c:formatCode>"$"#,##0_);[Red]\("$"#,##0\)</c:formatCode>
                <c:ptCount val="5"/>
                <c:pt idx="0">
                  <c:v>13328.153551493235</c:v>
                </c:pt>
                <c:pt idx="1">
                  <c:v>12320.082298326224</c:v>
                </c:pt>
                <c:pt idx="2">
                  <c:v>12575.904941701701</c:v>
                </c:pt>
                <c:pt idx="3">
                  <c:v>13668.902241655844</c:v>
                </c:pt>
                <c:pt idx="4">
                  <c:v>16441.593146946045</c:v>
                </c:pt>
              </c:numCache>
            </c:numRef>
          </c:val>
          <c:smooth val="0"/>
          <c:extLst>
            <c:ext xmlns:c16="http://schemas.microsoft.com/office/drawing/2014/chart" uri="{C3380CC4-5D6E-409C-BE32-E72D297353CC}">
              <c16:uniqueId val="{00000002-1D7B-4627-BE7A-266B95FCCE9F}"/>
            </c:ext>
          </c:extLst>
        </c:ser>
        <c:dLbls>
          <c:showLegendKey val="0"/>
          <c:showVal val="0"/>
          <c:showCatName val="0"/>
          <c:showSerName val="0"/>
          <c:showPercent val="0"/>
          <c:showBubbleSize val="0"/>
        </c:dLbls>
        <c:marker val="1"/>
        <c:smooth val="0"/>
        <c:axId val="-2078298528"/>
        <c:axId val="-2079013664"/>
      </c:lineChart>
      <c:catAx>
        <c:axId val="-20783023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2075044928"/>
        <c:crosses val="autoZero"/>
        <c:auto val="1"/>
        <c:lblAlgn val="ctr"/>
        <c:lblOffset val="100"/>
        <c:noMultiLvlLbl val="0"/>
      </c:catAx>
      <c:valAx>
        <c:axId val="-2075044928"/>
        <c:scaling>
          <c:orientation val="minMax"/>
        </c:scaling>
        <c:delete val="0"/>
        <c:axPos val="l"/>
        <c:numFmt formatCode="&quot;$&quot;#,##0_);[Red]\(&quot;$&quot;#,##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2078302304"/>
        <c:crosses val="autoZero"/>
        <c:crossBetween val="between"/>
      </c:valAx>
      <c:valAx>
        <c:axId val="-2079013664"/>
        <c:scaling>
          <c:orientation val="minMax"/>
        </c:scaling>
        <c:delete val="1"/>
        <c:axPos val="r"/>
        <c:numFmt formatCode="&quot;$&quot;#,##0_);[Red]\(&quot;$&quot;#,##0\)" sourceLinked="1"/>
        <c:majorTickMark val="out"/>
        <c:minorTickMark val="none"/>
        <c:tickLblPos val="nextTo"/>
        <c:crossAx val="-2078298528"/>
        <c:crosses val="max"/>
        <c:crossBetween val="between"/>
      </c:valAx>
      <c:catAx>
        <c:axId val="-2078298528"/>
        <c:scaling>
          <c:orientation val="minMax"/>
        </c:scaling>
        <c:delete val="1"/>
        <c:axPos val="b"/>
        <c:numFmt formatCode="General" sourceLinked="1"/>
        <c:majorTickMark val="out"/>
        <c:minorTickMark val="none"/>
        <c:tickLblPos val="nextTo"/>
        <c:crossAx val="-2079013664"/>
        <c:crosses val="autoZero"/>
        <c:auto val="1"/>
        <c:lblAlgn val="ctr"/>
        <c:lblOffset val="100"/>
        <c:noMultiLvlLbl val="0"/>
      </c:cat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9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Reversed" id="22">
  <a:schemeClr val="accent2"/>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4.xml><?xml version="1.0" encoding="utf-8"?>
<cs:colorStyle xmlns:cs="http://schemas.microsoft.com/office/drawing/2012/chartStyle" xmlns:a="http://schemas.openxmlformats.org/drawingml/2006/main" meth="withinLinear" id="19">
  <a:schemeClr val="accent6"/>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104">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mods="ignoreCSTransforms">
      <cs:styleClr val="0">
        <a:shade val="25000"/>
      </cs:styl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mods="ignoreCSTransforms">
      <cs:styleClr val="0">
        <a:tint val="25000"/>
      </cs:styl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2</xdr:col>
      <xdr:colOff>28575</xdr:colOff>
      <xdr:row>34</xdr:row>
      <xdr:rowOff>114300</xdr:rowOff>
    </xdr:from>
    <xdr:to>
      <xdr:col>4</xdr:col>
      <xdr:colOff>76200</xdr:colOff>
      <xdr:row>45</xdr:row>
      <xdr:rowOff>142875</xdr:rowOff>
    </xdr:to>
    <xdr:graphicFrame macro="">
      <xdr:nvGraphicFramePr>
        <xdr:cNvPr id="2" name="Chart 1">
          <a:extLst>
            <a:ext uri="{FF2B5EF4-FFF2-40B4-BE49-F238E27FC236}">
              <a16:creationId xmlns:a16="http://schemas.microsoft.com/office/drawing/2014/main" id="{7479C94D-6F73-4A7A-9A4D-E42A498DACB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123825</xdr:colOff>
      <xdr:row>45</xdr:row>
      <xdr:rowOff>171450</xdr:rowOff>
    </xdr:from>
    <xdr:to>
      <xdr:col>12</xdr:col>
      <xdr:colOff>16383</xdr:colOff>
      <xdr:row>57</xdr:row>
      <xdr:rowOff>20574</xdr:rowOff>
    </xdr:to>
    <xdr:graphicFrame macro="">
      <xdr:nvGraphicFramePr>
        <xdr:cNvPr id="4" name="Chart 3">
          <a:extLst>
            <a:ext uri="{FF2B5EF4-FFF2-40B4-BE49-F238E27FC236}">
              <a16:creationId xmlns:a16="http://schemas.microsoft.com/office/drawing/2014/main" id="{C8835F8A-877C-4C9A-9F98-99F48E3E43A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28575</xdr:colOff>
      <xdr:row>46</xdr:row>
      <xdr:rowOff>9525</xdr:rowOff>
    </xdr:from>
    <xdr:to>
      <xdr:col>4</xdr:col>
      <xdr:colOff>76200</xdr:colOff>
      <xdr:row>57</xdr:row>
      <xdr:rowOff>38100</xdr:rowOff>
    </xdr:to>
    <xdr:graphicFrame macro="">
      <xdr:nvGraphicFramePr>
        <xdr:cNvPr id="5" name="Chart 4">
          <a:extLst>
            <a:ext uri="{FF2B5EF4-FFF2-40B4-BE49-F238E27FC236}">
              <a16:creationId xmlns:a16="http://schemas.microsoft.com/office/drawing/2014/main" id="{E99FBE81-004C-45E5-976B-369CEEF729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xdr:col>
      <xdr:colOff>95250</xdr:colOff>
      <xdr:row>34</xdr:row>
      <xdr:rowOff>114300</xdr:rowOff>
    </xdr:from>
    <xdr:to>
      <xdr:col>12</xdr:col>
      <xdr:colOff>42672</xdr:colOff>
      <xdr:row>45</xdr:row>
      <xdr:rowOff>144399</xdr:rowOff>
    </xdr:to>
    <xdr:graphicFrame macro="">
      <xdr:nvGraphicFramePr>
        <xdr:cNvPr id="6" name="Chart 5">
          <a:extLst>
            <a:ext uri="{FF2B5EF4-FFF2-40B4-BE49-F238E27FC236}">
              <a16:creationId xmlns:a16="http://schemas.microsoft.com/office/drawing/2014/main" id="{7F18E1A4-2915-4377-A2D4-60BE67F3BC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bit.ly/CredibleLoans" TargetMode="External"/><Relationship Id="rId7" Type="http://schemas.openxmlformats.org/officeDocument/2006/relationships/printerSettings" Target="../printerSettings/printerSettings1.bin"/><Relationship Id="rId2" Type="http://schemas.openxmlformats.org/officeDocument/2006/relationships/hyperlink" Target="http://bit.ly/CommonBondLoans" TargetMode="External"/><Relationship Id="rId1" Type="http://schemas.openxmlformats.org/officeDocument/2006/relationships/hyperlink" Target="https://bit.ly/SoFiUGLoans" TargetMode="External"/><Relationship Id="rId6" Type="http://schemas.openxmlformats.org/officeDocument/2006/relationships/hyperlink" Target="http://bit.ly/LendKey_Student_Loans" TargetMode="External"/><Relationship Id="rId5" Type="http://schemas.openxmlformats.org/officeDocument/2006/relationships/hyperlink" Target="http://bit.ly/CollegeAveUndergraduateLoans" TargetMode="External"/><Relationship Id="rId4" Type="http://schemas.openxmlformats.org/officeDocument/2006/relationships/hyperlink" Target="http://bit.ly/SallieMaeLoan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66"/>
  <sheetViews>
    <sheetView tabSelected="1" topLeftCell="A19" workbookViewId="0">
      <selection activeCell="O44" sqref="O44"/>
    </sheetView>
  </sheetViews>
  <sheetFormatPr baseColWidth="10" defaultColWidth="0" defaultRowHeight="14" zeroHeight="1" x14ac:dyDescent="0.15"/>
  <cols>
    <col min="1" max="1" width="3.5" style="12" customWidth="1"/>
    <col min="2" max="2" width="0.6640625" style="12" customWidth="1"/>
    <col min="3" max="3" width="34.83203125" style="12" customWidth="1"/>
    <col min="4" max="4" width="10.6640625" style="12" customWidth="1"/>
    <col min="5" max="5" width="1.5" style="12" customWidth="1"/>
    <col min="6" max="6" width="10.6640625" style="12" customWidth="1"/>
    <col min="7" max="7" width="1.5" style="12" customWidth="1"/>
    <col min="8" max="8" width="10.6640625" style="12" customWidth="1"/>
    <col min="9" max="9" width="1.5" style="12" customWidth="1"/>
    <col min="10" max="10" width="10.6640625" style="12" customWidth="1"/>
    <col min="11" max="11" width="1.5" style="12" customWidth="1"/>
    <col min="12" max="12" width="10.6640625" style="12" customWidth="1"/>
    <col min="13" max="13" width="0.6640625" style="12" customWidth="1"/>
    <col min="14" max="14" width="36.1640625" style="12" customWidth="1"/>
    <col min="15" max="15" width="15.83203125" style="12" customWidth="1"/>
    <col min="16" max="16" width="20.1640625" style="12" customWidth="1"/>
    <col min="17" max="22" width="0" style="12" hidden="1" customWidth="1"/>
    <col min="23" max="16383" width="9.1640625" style="12" hidden="1"/>
    <col min="16384" max="16384" width="67.6640625" style="12" hidden="1"/>
  </cols>
  <sheetData>
    <row r="1" spans="1:16" ht="33.75" customHeight="1" x14ac:dyDescent="0.15">
      <c r="A1" s="11"/>
      <c r="B1" s="11"/>
      <c r="C1" s="23" t="s">
        <v>15</v>
      </c>
      <c r="D1" s="11"/>
      <c r="E1" s="11"/>
      <c r="F1" s="11"/>
      <c r="G1" s="11"/>
      <c r="H1" s="11"/>
      <c r="I1" s="11"/>
      <c r="J1" s="11"/>
      <c r="K1" s="11"/>
      <c r="L1" s="11"/>
      <c r="M1" s="11"/>
      <c r="N1" s="11"/>
      <c r="O1" s="11"/>
      <c r="P1" s="11"/>
    </row>
    <row r="2" spans="1:16" ht="18" x14ac:dyDescent="0.2">
      <c r="A2" s="11"/>
      <c r="B2" s="11"/>
      <c r="C2" s="24" t="s">
        <v>13</v>
      </c>
      <c r="D2" s="11"/>
      <c r="E2" s="11"/>
      <c r="F2" s="11"/>
      <c r="G2" s="11"/>
      <c r="H2" s="11"/>
      <c r="I2" s="11"/>
      <c r="J2" s="11"/>
      <c r="K2" s="11"/>
      <c r="L2" s="11"/>
      <c r="M2" s="11"/>
      <c r="N2" s="35" t="s">
        <v>22</v>
      </c>
      <c r="O2" s="36"/>
      <c r="P2" s="36"/>
    </row>
    <row r="3" spans="1:16" ht="7.5" customHeight="1" x14ac:dyDescent="0.2">
      <c r="A3" s="11"/>
      <c r="B3" s="11"/>
      <c r="C3" s="24"/>
      <c r="D3" s="11"/>
      <c r="E3" s="11"/>
      <c r="F3" s="11"/>
      <c r="G3" s="11"/>
      <c r="H3" s="11"/>
      <c r="I3" s="11"/>
      <c r="J3" s="11"/>
      <c r="K3" s="11"/>
      <c r="L3" s="11"/>
      <c r="M3" s="11"/>
      <c r="N3" s="37"/>
      <c r="O3" s="38"/>
      <c r="P3" s="38"/>
    </row>
    <row r="4" spans="1:16" ht="60.75" customHeight="1" x14ac:dyDescent="0.15">
      <c r="A4" s="11"/>
      <c r="B4" s="34" t="s">
        <v>18</v>
      </c>
      <c r="C4" s="34"/>
      <c r="D4" s="34"/>
      <c r="E4" s="34"/>
      <c r="F4" s="34"/>
      <c r="G4" s="34"/>
      <c r="H4" s="34"/>
      <c r="I4" s="34"/>
      <c r="J4" s="34"/>
      <c r="K4" s="34"/>
      <c r="L4" s="34"/>
      <c r="M4" s="34"/>
      <c r="N4" s="39" t="s">
        <v>23</v>
      </c>
      <c r="O4" s="40" t="s">
        <v>1</v>
      </c>
      <c r="P4" s="40" t="s">
        <v>24</v>
      </c>
    </row>
    <row r="5" spans="1:16" ht="11.25" customHeight="1" x14ac:dyDescent="0.15">
      <c r="A5" s="11"/>
      <c r="B5" s="11"/>
      <c r="C5" s="11"/>
      <c r="D5" s="11"/>
      <c r="E5" s="11"/>
      <c r="F5" s="11"/>
      <c r="G5" s="11"/>
      <c r="H5" s="11"/>
      <c r="I5" s="11"/>
      <c r="J5" s="11"/>
      <c r="K5" s="11"/>
      <c r="L5" s="11"/>
      <c r="M5" s="11"/>
      <c r="N5" s="41" t="s">
        <v>25</v>
      </c>
      <c r="O5" s="38"/>
      <c r="P5" s="38"/>
    </row>
    <row r="6" spans="1:16" ht="3.75" customHeight="1" x14ac:dyDescent="0.2">
      <c r="A6" s="1"/>
      <c r="B6" s="3"/>
      <c r="C6" s="3"/>
      <c r="D6" s="3"/>
      <c r="E6" s="3"/>
      <c r="F6" s="1"/>
      <c r="G6" s="1"/>
      <c r="H6" s="1"/>
      <c r="I6" s="1"/>
      <c r="J6" s="1"/>
      <c r="K6" s="1"/>
      <c r="L6" s="1"/>
      <c r="M6" s="1"/>
      <c r="N6" s="42"/>
      <c r="O6" s="43"/>
      <c r="P6" s="43"/>
    </row>
    <row r="7" spans="1:16" ht="16" x14ac:dyDescent="0.2">
      <c r="A7" s="1"/>
      <c r="B7" s="3"/>
      <c r="C7" s="10" t="s">
        <v>0</v>
      </c>
      <c r="D7" s="28">
        <v>10000</v>
      </c>
      <c r="E7" s="7"/>
      <c r="F7" s="1"/>
      <c r="G7" s="1"/>
      <c r="H7" s="1"/>
      <c r="I7" s="1"/>
      <c r="J7" s="1"/>
      <c r="K7" s="1"/>
      <c r="L7" s="1"/>
      <c r="M7" s="1"/>
      <c r="N7" s="44" t="s">
        <v>26</v>
      </c>
      <c r="O7" s="45">
        <v>2.75E-2</v>
      </c>
      <c r="P7" s="45">
        <v>1.06E-2</v>
      </c>
    </row>
    <row r="8" spans="1:16" ht="3.75" customHeight="1" x14ac:dyDescent="0.2">
      <c r="A8" s="1"/>
      <c r="B8" s="3"/>
      <c r="C8" s="9"/>
      <c r="D8" s="8"/>
      <c r="E8" s="7"/>
      <c r="F8" s="1"/>
      <c r="G8" s="1"/>
      <c r="H8" s="1"/>
      <c r="I8" s="1"/>
      <c r="J8" s="1"/>
      <c r="K8" s="1"/>
      <c r="L8" s="1"/>
      <c r="M8" s="1"/>
      <c r="N8" s="44"/>
      <c r="O8" s="45">
        <v>2.75E-2</v>
      </c>
      <c r="P8" s="45"/>
    </row>
    <row r="9" spans="1:16" ht="16" x14ac:dyDescent="0.2">
      <c r="A9" s="1"/>
      <c r="B9" s="1"/>
      <c r="C9" s="1"/>
      <c r="D9" s="2"/>
      <c r="E9" s="2"/>
      <c r="F9" s="1"/>
      <c r="G9" s="1"/>
      <c r="H9" s="1"/>
      <c r="I9" s="1"/>
      <c r="J9" s="1"/>
      <c r="K9" s="1"/>
      <c r="L9" s="1"/>
      <c r="M9" s="1"/>
      <c r="N9" s="44" t="s">
        <v>27</v>
      </c>
      <c r="O9" s="45">
        <v>2.75E-2</v>
      </c>
      <c r="P9" s="45">
        <v>1.06E-2</v>
      </c>
    </row>
    <row r="10" spans="1:16" ht="3.75" customHeight="1" x14ac:dyDescent="0.2">
      <c r="A10" s="1"/>
      <c r="B10" s="3"/>
      <c r="C10" s="3"/>
      <c r="D10" s="4"/>
      <c r="E10" s="4"/>
      <c r="F10" s="3"/>
      <c r="G10" s="3"/>
      <c r="H10" s="3"/>
      <c r="I10" s="3"/>
      <c r="J10" s="3"/>
      <c r="K10" s="3"/>
      <c r="L10" s="3"/>
      <c r="M10" s="3"/>
      <c r="N10" s="42"/>
      <c r="O10" s="43"/>
      <c r="P10" s="43"/>
    </row>
    <row r="11" spans="1:16" x14ac:dyDescent="0.15">
      <c r="A11" s="1"/>
      <c r="B11" s="3"/>
      <c r="C11" s="3"/>
      <c r="D11" s="25" t="s">
        <v>8</v>
      </c>
      <c r="E11" s="5"/>
      <c r="F11" s="25" t="s">
        <v>9</v>
      </c>
      <c r="G11" s="5"/>
      <c r="H11" s="25" t="s">
        <v>10</v>
      </c>
      <c r="I11" s="5"/>
      <c r="J11" s="25" t="s">
        <v>11</v>
      </c>
      <c r="K11" s="5"/>
      <c r="L11" s="25" t="s">
        <v>12</v>
      </c>
      <c r="M11" s="3"/>
      <c r="N11" s="46" t="s">
        <v>28</v>
      </c>
      <c r="O11" s="45">
        <v>5.2999999999999999E-2</v>
      </c>
      <c r="P11" s="45">
        <v>4.2360000000000002E-2</v>
      </c>
    </row>
    <row r="12" spans="1:16" ht="4.5" customHeight="1" x14ac:dyDescent="0.2">
      <c r="A12" s="1"/>
      <c r="B12" s="3"/>
      <c r="C12" s="3"/>
      <c r="D12" s="5"/>
      <c r="E12" s="5"/>
      <c r="F12" s="5"/>
      <c r="G12" s="5"/>
      <c r="H12" s="5"/>
      <c r="I12" s="5"/>
      <c r="J12" s="5"/>
      <c r="K12" s="5"/>
      <c r="L12" s="5"/>
      <c r="M12" s="3"/>
      <c r="N12" s="42"/>
      <c r="O12" s="43"/>
      <c r="P12" s="43"/>
    </row>
    <row r="13" spans="1:16" ht="16" x14ac:dyDescent="0.2">
      <c r="A13" s="1"/>
      <c r="B13" s="3"/>
      <c r="C13" s="3" t="s">
        <v>1</v>
      </c>
      <c r="D13" s="26">
        <v>5.2999999999999999E-2</v>
      </c>
      <c r="E13" s="6"/>
      <c r="F13" s="26">
        <v>4.7300000000000002E-2</v>
      </c>
      <c r="G13" s="6"/>
      <c r="H13" s="26">
        <v>4.7399999999999998E-2</v>
      </c>
      <c r="I13" s="6"/>
      <c r="J13" s="26">
        <v>4.3900000000000002E-2</v>
      </c>
      <c r="K13" s="6"/>
      <c r="L13" s="26">
        <v>5.45E-2</v>
      </c>
      <c r="M13" s="3"/>
      <c r="N13" s="53" t="s">
        <v>29</v>
      </c>
      <c r="O13" s="47" t="s">
        <v>30</v>
      </c>
      <c r="P13" s="47" t="s">
        <v>31</v>
      </c>
    </row>
    <row r="14" spans="1:16" ht="4.5" customHeight="1" x14ac:dyDescent="0.2">
      <c r="A14" s="1"/>
      <c r="B14" s="3"/>
      <c r="C14" s="3"/>
      <c r="D14" s="6"/>
      <c r="E14" s="6"/>
      <c r="F14" s="6"/>
      <c r="G14" s="6"/>
      <c r="H14" s="6"/>
      <c r="I14" s="6"/>
      <c r="J14" s="6"/>
      <c r="K14" s="6"/>
      <c r="L14" s="6"/>
      <c r="M14" s="3"/>
      <c r="N14" s="42"/>
      <c r="O14" s="43"/>
      <c r="P14" s="43"/>
    </row>
    <row r="15" spans="1:16" ht="16" x14ac:dyDescent="0.2">
      <c r="A15" s="1"/>
      <c r="B15" s="3"/>
      <c r="C15" s="3" t="s">
        <v>16</v>
      </c>
      <c r="D15" s="26">
        <v>4.2360000000000002E-2</v>
      </c>
      <c r="E15" s="7"/>
      <c r="F15" s="26"/>
      <c r="G15" s="7"/>
      <c r="H15" s="26"/>
      <c r="I15" s="7"/>
      <c r="J15" s="26"/>
      <c r="K15" s="7"/>
      <c r="L15" s="26"/>
      <c r="M15" s="3"/>
      <c r="N15" s="49" t="s">
        <v>45</v>
      </c>
      <c r="O15" s="48" t="s">
        <v>49</v>
      </c>
      <c r="P15" s="48" t="s">
        <v>32</v>
      </c>
    </row>
    <row r="16" spans="1:16" ht="4.5" customHeight="1" x14ac:dyDescent="0.2">
      <c r="A16" s="1"/>
      <c r="B16" s="3"/>
      <c r="C16" s="3"/>
      <c r="D16" s="6"/>
      <c r="E16" s="6"/>
      <c r="F16" s="6"/>
      <c r="G16" s="6"/>
      <c r="H16" s="6"/>
      <c r="I16" s="6"/>
      <c r="J16" s="6"/>
      <c r="K16" s="6"/>
      <c r="L16" s="6"/>
      <c r="M16" s="3"/>
      <c r="N16" s="42"/>
      <c r="O16" s="48"/>
      <c r="P16" s="48" t="s">
        <v>33</v>
      </c>
    </row>
    <row r="17" spans="1:16" ht="15" x14ac:dyDescent="0.2">
      <c r="A17" s="1"/>
      <c r="B17" s="3"/>
      <c r="C17" s="3" t="s">
        <v>17</v>
      </c>
      <c r="D17" s="27"/>
      <c r="E17" s="7"/>
      <c r="F17" s="27">
        <v>-250</v>
      </c>
      <c r="G17" s="7"/>
      <c r="H17" s="27"/>
      <c r="I17" s="7"/>
      <c r="J17" s="27">
        <v>0</v>
      </c>
      <c r="K17" s="7"/>
      <c r="L17" s="27">
        <v>0</v>
      </c>
      <c r="M17" s="3"/>
      <c r="N17" s="52" t="s">
        <v>34</v>
      </c>
      <c r="O17" s="48" t="s">
        <v>35</v>
      </c>
      <c r="P17" s="48" t="s">
        <v>42</v>
      </c>
    </row>
    <row r="18" spans="1:16" ht="4.5" customHeight="1" x14ac:dyDescent="0.2">
      <c r="A18" s="1"/>
      <c r="B18" s="3"/>
      <c r="C18" s="3"/>
      <c r="D18" s="7"/>
      <c r="E18" s="7"/>
      <c r="F18" s="7"/>
      <c r="G18" s="7"/>
      <c r="H18" s="7"/>
      <c r="I18" s="7"/>
      <c r="J18" s="7"/>
      <c r="K18" s="7"/>
      <c r="L18" s="7"/>
      <c r="M18" s="3"/>
      <c r="N18" s="42"/>
      <c r="O18" s="48"/>
      <c r="P18" s="48" t="s">
        <v>42</v>
      </c>
    </row>
    <row r="19" spans="1:16" ht="15" x14ac:dyDescent="0.2">
      <c r="A19" s="1"/>
      <c r="B19" s="3"/>
      <c r="C19" s="3" t="s">
        <v>2</v>
      </c>
      <c r="D19" s="25">
        <v>10</v>
      </c>
      <c r="E19" s="4"/>
      <c r="F19" s="25">
        <v>10</v>
      </c>
      <c r="G19" s="4"/>
      <c r="H19" s="25">
        <v>10</v>
      </c>
      <c r="I19" s="4"/>
      <c r="J19" s="25">
        <v>15</v>
      </c>
      <c r="K19" s="4"/>
      <c r="L19" s="25">
        <v>20</v>
      </c>
      <c r="M19" s="3"/>
      <c r="N19" s="52" t="s">
        <v>36</v>
      </c>
      <c r="O19" s="48" t="s">
        <v>48</v>
      </c>
      <c r="P19" s="48" t="s">
        <v>51</v>
      </c>
    </row>
    <row r="20" spans="1:16" ht="3.75" customHeight="1" x14ac:dyDescent="0.2">
      <c r="A20" s="1"/>
      <c r="B20" s="3"/>
      <c r="C20" s="3"/>
      <c r="D20" s="4"/>
      <c r="E20" s="4"/>
      <c r="F20" s="4"/>
      <c r="G20" s="4"/>
      <c r="H20" s="4"/>
      <c r="I20" s="4"/>
      <c r="J20" s="4"/>
      <c r="K20" s="4"/>
      <c r="L20" s="4"/>
      <c r="M20" s="3"/>
      <c r="N20" s="42"/>
      <c r="O20" s="48"/>
      <c r="P20" s="48"/>
    </row>
    <row r="21" spans="1:16" ht="15" x14ac:dyDescent="0.2">
      <c r="A21" s="11"/>
      <c r="B21" s="11"/>
      <c r="C21" s="11"/>
      <c r="D21" s="15"/>
      <c r="E21" s="15"/>
      <c r="F21" s="11"/>
      <c r="G21" s="11"/>
      <c r="H21" s="11"/>
      <c r="I21" s="11"/>
      <c r="J21" s="11"/>
      <c r="K21" s="11"/>
      <c r="L21" s="11"/>
      <c r="M21" s="11"/>
      <c r="N21" s="54" t="s">
        <v>37</v>
      </c>
      <c r="O21" s="50" t="s">
        <v>43</v>
      </c>
      <c r="P21" s="50" t="s">
        <v>38</v>
      </c>
    </row>
    <row r="22" spans="1:16" ht="16" x14ac:dyDescent="0.2">
      <c r="A22" s="11"/>
      <c r="B22" s="11"/>
      <c r="C22" s="16" t="s">
        <v>14</v>
      </c>
      <c r="D22" s="17"/>
      <c r="E22" s="17"/>
      <c r="F22" s="18"/>
      <c r="G22" s="18"/>
      <c r="H22" s="18"/>
      <c r="I22" s="18"/>
      <c r="J22" s="18"/>
      <c r="K22" s="18"/>
      <c r="L22" s="18"/>
      <c r="M22" s="11"/>
      <c r="N22" s="54" t="s">
        <v>39</v>
      </c>
      <c r="O22" s="50" t="s">
        <v>48</v>
      </c>
      <c r="P22" s="50" t="s">
        <v>50</v>
      </c>
    </row>
    <row r="23" spans="1:16" ht="4.5" customHeight="1" x14ac:dyDescent="0.2">
      <c r="A23" s="11"/>
      <c r="B23" s="11"/>
      <c r="C23" s="11"/>
      <c r="D23" s="19"/>
      <c r="E23" s="19"/>
      <c r="F23" s="19"/>
      <c r="G23" s="19"/>
      <c r="H23" s="19"/>
      <c r="I23" s="19"/>
      <c r="J23" s="19"/>
      <c r="K23" s="19"/>
      <c r="L23" s="19"/>
      <c r="M23" s="11"/>
      <c r="N23" s="51"/>
      <c r="O23" s="50"/>
      <c r="P23" s="50"/>
    </row>
    <row r="24" spans="1:16" ht="15" x14ac:dyDescent="0.2">
      <c r="A24" s="11"/>
      <c r="B24" s="11"/>
      <c r="C24" s="11" t="s">
        <v>3</v>
      </c>
      <c r="D24" s="19">
        <f>IF(D13=0,"-",-PMT((D13/12),D19*12,D7))</f>
        <v>107.53794626244364</v>
      </c>
      <c r="E24" s="19"/>
      <c r="F24" s="19">
        <f>IF(F13=0,"-",-PMT((F13/12),F19*12,$D7))</f>
        <v>104.75068581938521</v>
      </c>
      <c r="G24" s="19"/>
      <c r="H24" s="19">
        <f>IF(H13=0,"-",-PMT((H13/12),H19*12,$D7))</f>
        <v>104.79920784751417</v>
      </c>
      <c r="I24" s="19"/>
      <c r="J24" s="19">
        <f>IF(J13=0,"-",-PMT((J13/12),J19*12,$D7))</f>
        <v>75.93834578697691</v>
      </c>
      <c r="K24" s="19"/>
      <c r="L24" s="19">
        <f>IF(L13=0,"-",-PMT((L13/12),L19*12,$D7))</f>
        <v>68.506638112275184</v>
      </c>
      <c r="M24" s="11"/>
      <c r="N24" s="54" t="s">
        <v>40</v>
      </c>
      <c r="O24" s="50" t="s">
        <v>44</v>
      </c>
      <c r="P24" s="50" t="s">
        <v>41</v>
      </c>
    </row>
    <row r="25" spans="1:16" ht="2.25" customHeight="1" thickBot="1" x14ac:dyDescent="0.2">
      <c r="A25" s="11"/>
      <c r="B25" s="11"/>
      <c r="C25" s="20"/>
      <c r="D25" s="21"/>
      <c r="E25" s="21"/>
      <c r="F25" s="21"/>
      <c r="G25" s="21"/>
      <c r="H25" s="21"/>
      <c r="I25" s="21"/>
      <c r="J25" s="21"/>
      <c r="K25" s="21"/>
      <c r="L25" s="21"/>
      <c r="M25" s="11"/>
      <c r="N25" s="11"/>
      <c r="O25" s="11"/>
      <c r="P25" s="11"/>
    </row>
    <row r="26" spans="1:16" ht="2.25" customHeight="1" x14ac:dyDescent="0.15">
      <c r="A26" s="11"/>
      <c r="B26" s="11"/>
      <c r="C26" s="11"/>
      <c r="D26" s="19"/>
      <c r="E26" s="19"/>
      <c r="F26" s="19"/>
      <c r="G26" s="19"/>
      <c r="H26" s="19"/>
      <c r="I26" s="19"/>
      <c r="J26" s="19"/>
      <c r="K26" s="19"/>
      <c r="L26" s="19"/>
      <c r="M26" s="11"/>
      <c r="N26" s="11"/>
      <c r="O26" s="11"/>
      <c r="P26" s="11"/>
    </row>
    <row r="27" spans="1:16" x14ac:dyDescent="0.15">
      <c r="A27" s="11"/>
      <c r="B27" s="11"/>
      <c r="C27" s="11" t="s">
        <v>19</v>
      </c>
      <c r="D27" s="19">
        <f>IF(D13=0,"-",-CUMIPMT(D13/12,D19*12,$D7,1,D19*12,0))</f>
        <v>2904.5535514932344</v>
      </c>
      <c r="E27" s="19"/>
      <c r="F27" s="19">
        <f>IF(F13=0,"-",-CUMIPMT(F13/12,F19*12,$D7,1,F19*12,0))</f>
        <v>2570.0822983262242</v>
      </c>
      <c r="G27" s="19"/>
      <c r="H27" s="19">
        <f>IF(H13=0,"-",-CUMIPMT(H13/12,H19*12,$D7,1,H19*12,0))</f>
        <v>2575.9049417017013</v>
      </c>
      <c r="I27" s="19"/>
      <c r="J27" s="19">
        <f>IF(J13=0,"-",-CUMIPMT(J13/12,J19*12,$D7,1,J19*12,0))</f>
        <v>3668.9022416558437</v>
      </c>
      <c r="K27" s="19"/>
      <c r="L27" s="19">
        <f>IF(L13=0,"-",-CUMIPMT(L13/12,L19*12,$D7,1,L19*12,0))</f>
        <v>6441.5931469460447</v>
      </c>
      <c r="M27" s="11"/>
      <c r="N27" s="11"/>
      <c r="O27" s="11"/>
      <c r="P27" s="11"/>
    </row>
    <row r="28" spans="1:16" ht="2.25" customHeight="1" thickBot="1" x14ac:dyDescent="0.2">
      <c r="A28" s="11"/>
      <c r="B28" s="11"/>
      <c r="C28" s="20"/>
      <c r="D28" s="21"/>
      <c r="E28" s="21"/>
      <c r="F28" s="21"/>
      <c r="G28" s="21"/>
      <c r="H28" s="21"/>
      <c r="I28" s="21"/>
      <c r="J28" s="21"/>
      <c r="K28" s="21"/>
      <c r="L28" s="21"/>
      <c r="M28" s="11"/>
      <c r="N28" s="11"/>
      <c r="O28" s="11"/>
      <c r="P28" s="11"/>
    </row>
    <row r="29" spans="1:16" ht="2.25" customHeight="1" x14ac:dyDescent="0.15">
      <c r="A29" s="11"/>
      <c r="B29" s="11"/>
      <c r="C29" s="11"/>
      <c r="D29" s="19"/>
      <c r="E29" s="19"/>
      <c r="F29" s="19"/>
      <c r="G29" s="19"/>
      <c r="H29" s="19"/>
      <c r="I29" s="19"/>
      <c r="J29" s="19"/>
      <c r="K29" s="19"/>
      <c r="L29" s="19"/>
      <c r="M29" s="11"/>
      <c r="N29" s="11"/>
      <c r="O29" s="11"/>
      <c r="P29" s="11"/>
    </row>
    <row r="30" spans="1:16" x14ac:dyDescent="0.15">
      <c r="A30" s="11"/>
      <c r="B30" s="11"/>
      <c r="C30" s="30" t="s">
        <v>7</v>
      </c>
      <c r="D30" s="31">
        <f>IF(D24="-","-",IF(D15&gt;0,RATE((D19*12),-(D24+((D15*$D7)/(D19*12))),$D7)*12,RATE((D19*12),-(D24+((D17)/(D19*12))),$D7)*12))</f>
        <v>6.0094465437846994E-2</v>
      </c>
      <c r="E30" s="31"/>
      <c r="F30" s="31">
        <f>IF(F24="-","-",IF(F15&gt;0,RATE((F19*12),-(F24+((F15*$D7)/(F19*12))),$D7)*12,RATE((F19*12),-(F24+((F17)/(F19*12))),$D7)*12))</f>
        <v>4.2979808502897475E-2</v>
      </c>
      <c r="G30" s="31"/>
      <c r="H30" s="31">
        <f>IF(H24="-","-",IF(H15&gt;0,RATE((H19*12),-(H24+((H15*$D7)/(H19*12))),$D7)*12,RATE((H19*12),-(H24+((H17)/(H19*12))),$D7)*12))</f>
        <v>4.7399999999999082E-2</v>
      </c>
      <c r="I30" s="31"/>
      <c r="J30" s="31">
        <f>IF(J24="-","-",IF(J15&gt;0,RATE((J19*12),-(J24+((J15*$D7)/(J19*12))),$D7)*12,RATE((J19*12),-(J24+((J17)/(J19*12))),$D7)*12))</f>
        <v>4.3899999999995852E-2</v>
      </c>
      <c r="K30" s="31"/>
      <c r="L30" s="31">
        <f>IF(L24="-","-",IF(L15&gt;0,RATE((L19*12),-(L24+((L15*$D7)/(L19*12))),$D7)*12,RATE((L19*12),-(L24+((L17)/(L19*12))),$D7)*12))</f>
        <v>5.4500000000002262E-2</v>
      </c>
      <c r="M30" s="11"/>
      <c r="N30" s="11"/>
      <c r="O30" s="11"/>
      <c r="P30" s="48"/>
    </row>
    <row r="31" spans="1:16" ht="2.25" customHeight="1" thickBot="1" x14ac:dyDescent="0.2">
      <c r="A31" s="11"/>
      <c r="B31" s="11"/>
      <c r="C31" s="20"/>
      <c r="D31" s="21"/>
      <c r="E31" s="21"/>
      <c r="F31" s="21"/>
      <c r="G31" s="21"/>
      <c r="H31" s="21"/>
      <c r="I31" s="21"/>
      <c r="J31" s="21"/>
      <c r="K31" s="21"/>
      <c r="L31" s="21"/>
      <c r="M31" s="11"/>
      <c r="N31" s="11"/>
      <c r="O31" s="11"/>
      <c r="P31" s="11"/>
    </row>
    <row r="32" spans="1:16" ht="2.25" customHeight="1" x14ac:dyDescent="0.15">
      <c r="A32" s="11"/>
      <c r="B32" s="11"/>
      <c r="C32" s="11"/>
      <c r="D32" s="19"/>
      <c r="E32" s="19"/>
      <c r="F32" s="19"/>
      <c r="G32" s="19"/>
      <c r="H32" s="19"/>
      <c r="I32" s="19"/>
      <c r="J32" s="19"/>
      <c r="K32" s="19"/>
      <c r="L32" s="19"/>
      <c r="M32" s="11"/>
      <c r="N32" s="11"/>
      <c r="O32" s="11"/>
      <c r="P32" s="11"/>
    </row>
    <row r="33" spans="1:16" ht="7.5" customHeight="1" thickBot="1" x14ac:dyDescent="0.2">
      <c r="A33" s="11"/>
      <c r="B33" s="11"/>
      <c r="C33" s="11"/>
      <c r="D33" s="11"/>
      <c r="E33" s="11"/>
      <c r="F33" s="11"/>
      <c r="G33" s="11"/>
      <c r="H33" s="11"/>
      <c r="I33" s="11"/>
      <c r="J33" s="11"/>
      <c r="K33" s="11"/>
      <c r="L33" s="11"/>
      <c r="M33" s="11"/>
      <c r="N33" s="11"/>
      <c r="O33" s="11"/>
      <c r="P33" s="11"/>
    </row>
    <row r="34" spans="1:16" ht="15" thickBot="1" x14ac:dyDescent="0.2">
      <c r="A34" s="11"/>
      <c r="B34" s="11"/>
      <c r="C34" s="22" t="s">
        <v>5</v>
      </c>
      <c r="D34" s="32">
        <f>IF(D27="-","-",IF(AND(D15&gt;0,D17&gt;0),D27+D17+D15*$D7+$D7,IF(D15&gt;0,D27+(D15*$D7)+$D7,D27+D17+$D7)))</f>
        <v>13328.153551493235</v>
      </c>
      <c r="E34" s="32"/>
      <c r="F34" s="32">
        <f>IF(F27="-","-",IF(AND(F15&gt;0,F17&gt;0),F27+F17+F15*$D7+$D7,IF(F15&gt;0,F27+(F15*$D7)+$D7,F27+F17+$D7)))</f>
        <v>12320.082298326224</v>
      </c>
      <c r="G34" s="32"/>
      <c r="H34" s="32">
        <f>IF(H27="-","-",IF(AND(H15&gt;0,H17&gt;0),H27+H17+H15*$D7+$D7,IF(H15&gt;0,H27+(H15*$D7)+$D7,H27+H17+$D7)))</f>
        <v>12575.904941701701</v>
      </c>
      <c r="I34" s="32"/>
      <c r="J34" s="32">
        <f>IF(J27="-","-",IF(AND(J15&gt;0,J17&gt;0),J27+J17+J15*$D7+$D7,IF(J15&gt;0,J27+(J15*$D7)+$D7,J27+J17+$D7)))</f>
        <v>13668.902241655844</v>
      </c>
      <c r="K34" s="32"/>
      <c r="L34" s="33">
        <f>IF(L27="-","-",IF(AND(L15&gt;0,L17&gt;0),L27+L17+L15*$D7+$D7,IF(L15&gt;0,L27+(L15*$D7)+$D7,L27+L17+$D7)))</f>
        <v>16441.593146946045</v>
      </c>
      <c r="M34" s="11"/>
      <c r="N34" s="11" t="s">
        <v>46</v>
      </c>
      <c r="O34" s="11"/>
      <c r="P34" s="11"/>
    </row>
    <row r="35" spans="1:16" x14ac:dyDescent="0.15">
      <c r="A35" s="11"/>
      <c r="B35" s="11"/>
      <c r="C35" s="11"/>
      <c r="D35" s="11"/>
      <c r="E35" s="11"/>
      <c r="F35" s="11"/>
      <c r="G35" s="11"/>
      <c r="H35" s="11"/>
      <c r="I35" s="11"/>
      <c r="J35" s="11"/>
      <c r="K35" s="11"/>
      <c r="L35" s="11"/>
      <c r="M35" s="11"/>
      <c r="N35" s="11" t="s">
        <v>47</v>
      </c>
      <c r="O35" s="11"/>
      <c r="P35" s="11"/>
    </row>
    <row r="36" spans="1:16" x14ac:dyDescent="0.15">
      <c r="A36" s="11"/>
      <c r="B36" s="11"/>
      <c r="C36" s="11"/>
      <c r="D36" s="11"/>
      <c r="E36" s="11"/>
      <c r="F36" s="11"/>
      <c r="G36" s="11"/>
      <c r="H36" s="11"/>
      <c r="I36" s="11"/>
      <c r="J36" s="11"/>
      <c r="K36" s="11"/>
      <c r="L36" s="11"/>
      <c r="M36" s="11"/>
      <c r="N36" s="55" t="s">
        <v>52</v>
      </c>
      <c r="O36" s="11"/>
      <c r="P36" s="11"/>
    </row>
    <row r="37" spans="1:16" x14ac:dyDescent="0.15">
      <c r="A37" s="11"/>
      <c r="B37" s="11"/>
      <c r="C37" s="11"/>
      <c r="D37" s="11"/>
      <c r="E37" s="11"/>
      <c r="F37" s="11"/>
      <c r="G37" s="11"/>
      <c r="H37" s="11"/>
      <c r="I37" s="11"/>
      <c r="J37" s="11"/>
      <c r="K37" s="11"/>
      <c r="L37" s="11"/>
      <c r="M37" s="11"/>
      <c r="N37" s="11"/>
      <c r="O37" s="11"/>
      <c r="P37" s="11"/>
    </row>
    <row r="38" spans="1:16" x14ac:dyDescent="0.15">
      <c r="A38" s="11"/>
      <c r="B38" s="11"/>
      <c r="C38" s="11"/>
      <c r="D38" s="11"/>
      <c r="E38" s="11"/>
      <c r="F38" s="11"/>
      <c r="G38" s="11"/>
      <c r="H38" s="11"/>
      <c r="I38" s="11"/>
      <c r="J38" s="11"/>
      <c r="K38" s="11"/>
      <c r="L38" s="11"/>
      <c r="M38" s="11"/>
      <c r="N38" s="11"/>
      <c r="O38" s="11"/>
      <c r="P38" s="11"/>
    </row>
    <row r="39" spans="1:16" x14ac:dyDescent="0.15">
      <c r="A39" s="11"/>
      <c r="B39" s="11"/>
      <c r="C39" s="11"/>
      <c r="D39" s="11"/>
      <c r="E39" s="11"/>
      <c r="F39" s="11"/>
      <c r="G39" s="11"/>
      <c r="H39" s="11"/>
      <c r="I39" s="11"/>
      <c r="J39" s="11"/>
      <c r="K39" s="11"/>
      <c r="L39" s="11"/>
      <c r="M39" s="11"/>
      <c r="N39" s="11"/>
      <c r="O39" s="11"/>
      <c r="P39" s="11"/>
    </row>
    <row r="40" spans="1:16" x14ac:dyDescent="0.15">
      <c r="A40" s="11"/>
      <c r="B40" s="11"/>
      <c r="C40" s="11"/>
      <c r="D40" s="11"/>
      <c r="E40" s="11"/>
      <c r="F40" s="11"/>
      <c r="G40" s="11"/>
      <c r="H40" s="11"/>
      <c r="I40" s="11"/>
      <c r="J40" s="11"/>
      <c r="K40" s="11"/>
      <c r="L40" s="11"/>
      <c r="M40" s="11"/>
      <c r="N40" s="11"/>
      <c r="O40" s="11"/>
      <c r="P40" s="11"/>
    </row>
    <row r="41" spans="1:16" x14ac:dyDescent="0.15">
      <c r="A41" s="11"/>
      <c r="B41" s="11"/>
      <c r="C41" s="11"/>
      <c r="D41" s="11"/>
      <c r="E41" s="11"/>
      <c r="F41" s="11"/>
      <c r="G41" s="11"/>
      <c r="H41" s="11"/>
      <c r="I41" s="11"/>
      <c r="J41" s="11"/>
      <c r="K41" s="11"/>
      <c r="L41" s="11"/>
      <c r="M41" s="11"/>
      <c r="N41" s="11"/>
      <c r="O41" s="11"/>
      <c r="P41" s="11"/>
    </row>
    <row r="42" spans="1:16" x14ac:dyDescent="0.15">
      <c r="A42" s="11"/>
      <c r="B42" s="11"/>
      <c r="C42" s="11"/>
      <c r="D42" s="11"/>
      <c r="E42" s="11"/>
      <c r="F42" s="11"/>
      <c r="G42" s="11"/>
      <c r="H42" s="11"/>
      <c r="I42" s="11"/>
      <c r="J42" s="11"/>
      <c r="K42" s="11"/>
      <c r="L42" s="11"/>
      <c r="M42" s="11"/>
      <c r="N42" s="11"/>
      <c r="O42" s="11"/>
      <c r="P42" s="11"/>
    </row>
    <row r="43" spans="1:16" x14ac:dyDescent="0.15">
      <c r="A43" s="11"/>
      <c r="B43" s="11"/>
      <c r="C43" s="11"/>
      <c r="D43" s="11"/>
      <c r="E43" s="11"/>
      <c r="F43" s="11"/>
      <c r="G43" s="11"/>
      <c r="H43" s="11"/>
      <c r="I43" s="11"/>
      <c r="J43" s="11"/>
      <c r="K43" s="11"/>
      <c r="L43" s="11"/>
      <c r="M43" s="11"/>
      <c r="N43" s="11"/>
      <c r="O43" s="11"/>
      <c r="P43" s="11"/>
    </row>
    <row r="44" spans="1:16" x14ac:dyDescent="0.15">
      <c r="A44" s="11"/>
      <c r="B44" s="11"/>
      <c r="C44" s="11"/>
      <c r="D44" s="11"/>
      <c r="E44" s="11"/>
      <c r="F44" s="11"/>
      <c r="G44" s="11"/>
      <c r="H44" s="11"/>
      <c r="I44" s="11"/>
      <c r="J44" s="11"/>
      <c r="K44" s="11"/>
      <c r="L44" s="11"/>
      <c r="M44" s="11"/>
      <c r="N44" s="11"/>
      <c r="O44" s="11"/>
      <c r="P44" s="11"/>
    </row>
    <row r="45" spans="1:16" x14ac:dyDescent="0.15">
      <c r="A45" s="11"/>
      <c r="B45" s="11"/>
      <c r="C45" s="11"/>
      <c r="D45" s="11"/>
      <c r="E45" s="11"/>
      <c r="F45" s="11"/>
      <c r="G45" s="11"/>
      <c r="H45" s="11"/>
      <c r="I45" s="11"/>
      <c r="J45" s="11"/>
      <c r="K45" s="11"/>
      <c r="L45" s="11"/>
      <c r="M45" s="11"/>
      <c r="N45" s="11"/>
      <c r="O45" s="11"/>
      <c r="P45" s="11"/>
    </row>
    <row r="46" spans="1:16" x14ac:dyDescent="0.15">
      <c r="A46" s="11"/>
      <c r="B46" s="11"/>
      <c r="C46" s="11"/>
      <c r="D46" s="11"/>
      <c r="E46" s="11"/>
      <c r="F46" s="11"/>
      <c r="G46" s="11"/>
      <c r="H46" s="11"/>
      <c r="I46" s="11"/>
      <c r="J46" s="11"/>
      <c r="K46" s="11"/>
      <c r="L46" s="11"/>
      <c r="M46" s="11"/>
      <c r="N46" s="11"/>
      <c r="O46" s="11"/>
      <c r="P46" s="11"/>
    </row>
    <row r="47" spans="1:16" x14ac:dyDescent="0.15">
      <c r="A47" s="11"/>
      <c r="B47" s="11"/>
      <c r="C47" s="11"/>
      <c r="D47" s="11"/>
      <c r="E47" s="11"/>
      <c r="F47" s="11"/>
      <c r="G47" s="11"/>
      <c r="H47" s="11"/>
      <c r="I47" s="11"/>
      <c r="J47" s="11"/>
      <c r="K47" s="11"/>
      <c r="L47" s="11"/>
      <c r="M47" s="11"/>
      <c r="N47" s="11"/>
      <c r="O47" s="11"/>
      <c r="P47" s="11"/>
    </row>
    <row r="48" spans="1:16" x14ac:dyDescent="0.15">
      <c r="A48" s="11"/>
      <c r="B48" s="11"/>
      <c r="C48" s="11"/>
      <c r="D48" s="11"/>
      <c r="E48" s="11"/>
      <c r="F48" s="11"/>
      <c r="G48" s="11"/>
      <c r="H48" s="11"/>
      <c r="I48" s="11"/>
      <c r="J48" s="11"/>
      <c r="K48" s="11"/>
      <c r="L48" s="11"/>
      <c r="M48" s="11"/>
      <c r="N48" s="11"/>
      <c r="O48" s="11"/>
      <c r="P48" s="11"/>
    </row>
    <row r="49" spans="1:16" x14ac:dyDescent="0.15">
      <c r="A49" s="11"/>
      <c r="B49" s="11"/>
      <c r="C49" s="11"/>
      <c r="D49" s="11"/>
      <c r="E49" s="11"/>
      <c r="F49" s="11"/>
      <c r="G49" s="11"/>
      <c r="H49" s="11"/>
      <c r="I49" s="11"/>
      <c r="J49" s="11"/>
      <c r="K49" s="11"/>
      <c r="L49" s="11"/>
      <c r="M49" s="11"/>
      <c r="N49" s="11"/>
      <c r="O49" s="11"/>
      <c r="P49" s="11"/>
    </row>
    <row r="50" spans="1:16" x14ac:dyDescent="0.15">
      <c r="A50" s="11"/>
      <c r="B50" s="11"/>
      <c r="C50" s="11"/>
      <c r="D50" s="11"/>
      <c r="E50" s="11"/>
      <c r="F50" s="11"/>
      <c r="G50" s="11"/>
      <c r="H50" s="11"/>
      <c r="I50" s="11"/>
      <c r="J50" s="11"/>
      <c r="K50" s="11"/>
      <c r="L50" s="11"/>
      <c r="M50" s="11"/>
      <c r="N50" s="11"/>
      <c r="O50" s="11"/>
      <c r="P50" s="11"/>
    </row>
    <row r="51" spans="1:16" x14ac:dyDescent="0.15">
      <c r="A51" s="11"/>
      <c r="B51" s="11"/>
      <c r="C51" s="11"/>
      <c r="D51" s="11"/>
      <c r="E51" s="11"/>
      <c r="F51" s="11"/>
      <c r="G51" s="11"/>
      <c r="H51" s="11"/>
      <c r="I51" s="11"/>
      <c r="J51" s="11"/>
      <c r="K51" s="11"/>
      <c r="L51" s="11"/>
      <c r="M51" s="11"/>
      <c r="N51" s="11"/>
      <c r="O51" s="11"/>
      <c r="P51" s="11"/>
    </row>
    <row r="52" spans="1:16" x14ac:dyDescent="0.15">
      <c r="A52" s="11"/>
      <c r="B52" s="11"/>
      <c r="C52" s="11"/>
      <c r="D52" s="11"/>
      <c r="E52" s="11"/>
      <c r="F52" s="11"/>
      <c r="G52" s="11"/>
      <c r="H52" s="11"/>
      <c r="I52" s="11"/>
      <c r="J52" s="11"/>
      <c r="K52" s="11"/>
      <c r="L52" s="11"/>
      <c r="M52" s="11"/>
      <c r="N52" s="11"/>
      <c r="O52" s="11"/>
      <c r="P52" s="11"/>
    </row>
    <row r="53" spans="1:16" x14ac:dyDescent="0.15">
      <c r="A53" s="11"/>
      <c r="B53" s="11"/>
      <c r="C53" s="11"/>
      <c r="D53" s="11"/>
      <c r="E53" s="11"/>
      <c r="F53" s="11"/>
      <c r="G53" s="11"/>
      <c r="H53" s="11"/>
      <c r="I53" s="11"/>
      <c r="J53" s="11"/>
      <c r="K53" s="11"/>
      <c r="L53" s="11"/>
      <c r="M53" s="11"/>
      <c r="N53" s="11"/>
      <c r="O53" s="11"/>
      <c r="P53" s="11"/>
    </row>
    <row r="54" spans="1:16" x14ac:dyDescent="0.15">
      <c r="A54" s="11"/>
      <c r="B54" s="11"/>
      <c r="C54" s="11"/>
      <c r="D54" s="11"/>
      <c r="E54" s="11"/>
      <c r="F54" s="11"/>
      <c r="G54" s="11"/>
      <c r="H54" s="11"/>
      <c r="I54" s="11"/>
      <c r="J54" s="11"/>
      <c r="K54" s="11"/>
      <c r="L54" s="11"/>
      <c r="M54" s="11"/>
      <c r="N54" s="11"/>
      <c r="O54" s="11"/>
      <c r="P54" s="11"/>
    </row>
    <row r="55" spans="1:16" x14ac:dyDescent="0.15">
      <c r="A55" s="11"/>
      <c r="B55" s="11"/>
      <c r="C55" s="11"/>
      <c r="D55" s="11"/>
      <c r="E55" s="11"/>
      <c r="F55" s="11"/>
      <c r="G55" s="11"/>
      <c r="H55" s="11"/>
      <c r="I55" s="11"/>
      <c r="J55" s="11"/>
      <c r="K55" s="11"/>
      <c r="L55" s="11"/>
      <c r="M55" s="11"/>
      <c r="N55" s="11"/>
      <c r="O55" s="11"/>
      <c r="P55" s="11"/>
    </row>
    <row r="56" spans="1:16" x14ac:dyDescent="0.15">
      <c r="A56" s="11"/>
      <c r="B56" s="11"/>
      <c r="C56" s="11"/>
      <c r="D56" s="11"/>
      <c r="E56" s="11"/>
      <c r="F56" s="11"/>
      <c r="G56" s="11"/>
      <c r="H56" s="11"/>
      <c r="I56" s="11"/>
      <c r="J56" s="11"/>
      <c r="K56" s="11"/>
      <c r="L56" s="11"/>
      <c r="M56" s="11"/>
      <c r="N56" s="11"/>
      <c r="O56" s="11"/>
      <c r="P56" s="11"/>
    </row>
    <row r="57" spans="1:16" x14ac:dyDescent="0.15">
      <c r="A57" s="11"/>
      <c r="B57" s="11"/>
      <c r="C57" s="11"/>
      <c r="D57" s="11"/>
      <c r="E57" s="11"/>
      <c r="F57" s="11"/>
      <c r="G57" s="11"/>
      <c r="H57" s="11"/>
      <c r="I57" s="11"/>
      <c r="J57" s="11"/>
      <c r="K57" s="11"/>
      <c r="L57" s="11"/>
      <c r="M57" s="11"/>
      <c r="N57" s="11"/>
      <c r="O57" s="11"/>
      <c r="P57" s="11"/>
    </row>
    <row r="58" spans="1:16" x14ac:dyDescent="0.15">
      <c r="A58" s="11"/>
      <c r="B58" s="11"/>
      <c r="C58" s="11"/>
      <c r="D58" s="11"/>
      <c r="E58" s="11"/>
      <c r="F58" s="11"/>
      <c r="G58" s="11"/>
      <c r="H58" s="11"/>
      <c r="I58" s="11"/>
      <c r="J58" s="11"/>
      <c r="K58" s="11"/>
      <c r="L58" s="11"/>
      <c r="M58" s="11"/>
      <c r="N58" s="11"/>
      <c r="O58" s="11"/>
      <c r="P58" s="11"/>
    </row>
    <row r="59" spans="1:16" hidden="1" x14ac:dyDescent="0.15">
      <c r="A59" s="11"/>
      <c r="B59" s="11"/>
      <c r="C59" s="11"/>
      <c r="D59" s="11"/>
      <c r="E59" s="11"/>
      <c r="F59" s="11"/>
      <c r="G59" s="11"/>
      <c r="H59" s="11"/>
      <c r="I59" s="11"/>
      <c r="J59" s="11"/>
      <c r="K59" s="11"/>
      <c r="L59" s="11"/>
      <c r="M59" s="11"/>
      <c r="N59" s="11"/>
      <c r="O59" s="11"/>
    </row>
    <row r="60" spans="1:16" hidden="1" x14ac:dyDescent="0.15">
      <c r="B60" s="11"/>
      <c r="C60" s="11"/>
      <c r="D60" s="11"/>
      <c r="E60" s="11"/>
      <c r="F60" s="11"/>
      <c r="G60" s="11"/>
      <c r="H60" s="11"/>
      <c r="I60" s="11"/>
      <c r="J60" s="11"/>
      <c r="K60" s="11"/>
      <c r="L60" s="11"/>
      <c r="M60" s="11"/>
      <c r="N60" s="11"/>
      <c r="O60" s="11"/>
    </row>
    <row r="61" spans="1:16" hidden="1" x14ac:dyDescent="0.15">
      <c r="B61" s="11"/>
      <c r="C61" s="11"/>
      <c r="D61" s="11"/>
      <c r="E61" s="11"/>
      <c r="F61" s="11"/>
      <c r="G61" s="11"/>
      <c r="H61" s="11"/>
      <c r="I61" s="11"/>
      <c r="J61" s="11"/>
      <c r="K61" s="11"/>
      <c r="L61" s="11"/>
      <c r="M61" s="11"/>
      <c r="N61" s="11"/>
      <c r="O61" s="11"/>
    </row>
    <row r="62" spans="1:16" hidden="1" x14ac:dyDescent="0.15">
      <c r="B62" s="11"/>
      <c r="C62" s="11"/>
      <c r="D62" s="11"/>
      <c r="E62" s="11"/>
      <c r="F62" s="11"/>
      <c r="G62" s="11"/>
      <c r="H62" s="11"/>
      <c r="I62" s="11"/>
      <c r="J62" s="11"/>
      <c r="K62" s="11"/>
      <c r="L62" s="11"/>
      <c r="M62" s="11"/>
      <c r="N62" s="11"/>
      <c r="O62" s="11"/>
    </row>
    <row r="63" spans="1:16" hidden="1" x14ac:dyDescent="0.15">
      <c r="B63" s="11"/>
      <c r="C63" s="11"/>
      <c r="D63" s="11"/>
      <c r="E63" s="11"/>
      <c r="F63" s="11"/>
      <c r="G63" s="11"/>
      <c r="H63" s="11"/>
      <c r="I63" s="11"/>
      <c r="J63" s="11"/>
      <c r="K63" s="11"/>
      <c r="L63" s="11"/>
      <c r="M63" s="11"/>
      <c r="N63" s="11"/>
      <c r="O63" s="11"/>
    </row>
    <row r="64" spans="1:16" hidden="1" x14ac:dyDescent="0.15">
      <c r="B64" s="11"/>
      <c r="C64" s="11"/>
      <c r="D64" s="11"/>
      <c r="E64" s="11"/>
      <c r="F64" s="11"/>
      <c r="G64" s="11"/>
      <c r="H64" s="11"/>
      <c r="I64" s="11"/>
      <c r="J64" s="11"/>
      <c r="K64" s="11"/>
      <c r="L64" s="11"/>
      <c r="M64" s="11"/>
      <c r="N64" s="11"/>
      <c r="O64" s="11"/>
    </row>
    <row r="65" spans="2:15" hidden="1" x14ac:dyDescent="0.15">
      <c r="B65" s="11"/>
      <c r="C65" s="11"/>
      <c r="D65" s="11"/>
      <c r="E65" s="11"/>
      <c r="F65" s="11"/>
      <c r="G65" s="11"/>
      <c r="H65" s="11"/>
      <c r="I65" s="11"/>
      <c r="J65" s="11"/>
      <c r="K65" s="11"/>
      <c r="L65" s="11"/>
      <c r="M65" s="11"/>
      <c r="N65" s="11"/>
      <c r="O65" s="11"/>
    </row>
    <row r="66" spans="2:15" hidden="1" x14ac:dyDescent="0.15">
      <c r="B66" s="11"/>
      <c r="C66" s="11"/>
      <c r="D66" s="11"/>
      <c r="E66" s="11"/>
      <c r="F66" s="11"/>
      <c r="G66" s="11"/>
      <c r="H66" s="11"/>
      <c r="I66" s="11"/>
      <c r="J66" s="11"/>
      <c r="K66" s="11"/>
      <c r="L66" s="11"/>
      <c r="M66" s="11"/>
      <c r="N66" s="11"/>
      <c r="O66" s="11"/>
    </row>
  </sheetData>
  <sheetProtection selectLockedCells="1"/>
  <mergeCells count="1">
    <mergeCell ref="B4:M4"/>
  </mergeCells>
  <conditionalFormatting sqref="D17 D15 F15 F17 H17 H15 J15 J17 L17 L15">
    <cfRule type="cellIs" dxfId="1" priority="1" operator="equal">
      <formula>0</formula>
    </cfRule>
    <cfRule type="expression" dxfId="0" priority="2">
      <formula>0</formula>
    </cfRule>
  </conditionalFormatting>
  <hyperlinks>
    <hyperlink ref="N15" r:id="rId1" display="SoFi" xr:uid="{E6A95597-8F3B-324D-93A7-297C4AC46CA2}"/>
    <hyperlink ref="N17" r:id="rId2" xr:uid="{67D85FFC-4078-1445-9E27-D64138E9DD78}"/>
    <hyperlink ref="N24" r:id="rId3" xr:uid="{30C68B01-180E-0D4A-9AC1-1A7264130502}"/>
    <hyperlink ref="N22" r:id="rId4" xr:uid="{C78CEB37-6482-2648-B819-1B5738CCC9FC}"/>
    <hyperlink ref="N21" r:id="rId5" xr:uid="{8FCB9AB5-EEC3-F741-8FE0-8B9AB4D8C9C4}"/>
    <hyperlink ref="N19" r:id="rId6" xr:uid="{475B445C-537E-1A4E-A8CB-5B618FD1EB65}"/>
  </hyperlinks>
  <pageMargins left="0.25" right="0.25" top="0.75" bottom="0.75" header="0.3" footer="0.3"/>
  <pageSetup orientation="portrait"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3:H15"/>
  <sheetViews>
    <sheetView workbookViewId="0">
      <selection activeCell="C38" sqref="C38"/>
    </sheetView>
  </sheetViews>
  <sheetFormatPr baseColWidth="10" defaultColWidth="8.83203125" defaultRowHeight="15" x14ac:dyDescent="0.2"/>
  <cols>
    <col min="1" max="16384" width="8.83203125" style="29"/>
  </cols>
  <sheetData>
    <row r="3" spans="2:8" x14ac:dyDescent="0.2">
      <c r="B3" s="12"/>
      <c r="C3" s="12" t="s">
        <v>3</v>
      </c>
      <c r="D3" s="12"/>
      <c r="E3" s="12"/>
      <c r="F3" s="12" t="s">
        <v>4</v>
      </c>
    </row>
    <row r="4" spans="2:8" x14ac:dyDescent="0.2">
      <c r="B4" s="12" t="str">
        <f>'Student Loan Comparison Calc'!$D$11</f>
        <v>Option 1</v>
      </c>
      <c r="C4" s="13">
        <f>'Student Loan Comparison Calc'!D24</f>
        <v>107.53794626244364</v>
      </c>
      <c r="D4" s="12"/>
      <c r="E4" s="12" t="str">
        <f>'Student Loan Comparison Calc'!$D$11</f>
        <v>Option 1</v>
      </c>
      <c r="F4" s="13">
        <f>'Student Loan Comparison Calc'!D27</f>
        <v>2904.5535514932344</v>
      </c>
    </row>
    <row r="5" spans="2:8" x14ac:dyDescent="0.2">
      <c r="B5" s="12" t="str">
        <f>'Student Loan Comparison Calc'!$F$11</f>
        <v>Option 2</v>
      </c>
      <c r="C5" s="13">
        <f>'Student Loan Comparison Calc'!F24</f>
        <v>104.75068581938521</v>
      </c>
      <c r="D5" s="12"/>
      <c r="E5" s="12" t="str">
        <f>'Student Loan Comparison Calc'!$F$11</f>
        <v>Option 2</v>
      </c>
      <c r="F5" s="13">
        <f>'Student Loan Comparison Calc'!F27</f>
        <v>2570.0822983262242</v>
      </c>
    </row>
    <row r="6" spans="2:8" x14ac:dyDescent="0.2">
      <c r="B6" s="12" t="str">
        <f>'Student Loan Comparison Calc'!$H$11</f>
        <v>Option 3</v>
      </c>
      <c r="C6" s="13">
        <f>'Student Loan Comparison Calc'!H24</f>
        <v>104.79920784751417</v>
      </c>
      <c r="D6" s="12"/>
      <c r="E6" s="12" t="str">
        <f>'Student Loan Comparison Calc'!$H$11</f>
        <v>Option 3</v>
      </c>
      <c r="F6" s="13">
        <f>'Student Loan Comparison Calc'!H27</f>
        <v>2575.9049417017013</v>
      </c>
    </row>
    <row r="7" spans="2:8" x14ac:dyDescent="0.2">
      <c r="B7" s="12" t="str">
        <f>'Student Loan Comparison Calc'!$J$11</f>
        <v>Option 4</v>
      </c>
      <c r="C7" s="13">
        <f>'Student Loan Comparison Calc'!J24</f>
        <v>75.93834578697691</v>
      </c>
      <c r="D7" s="12"/>
      <c r="E7" s="12" t="str">
        <f>'Student Loan Comparison Calc'!$J$11</f>
        <v>Option 4</v>
      </c>
      <c r="F7" s="13">
        <f>'Student Loan Comparison Calc'!J27</f>
        <v>3668.9022416558437</v>
      </c>
    </row>
    <row r="8" spans="2:8" x14ac:dyDescent="0.2">
      <c r="B8" s="12" t="str">
        <f>'Student Loan Comparison Calc'!$L$11</f>
        <v>Option 5</v>
      </c>
      <c r="C8" s="13">
        <f>'Student Loan Comparison Calc'!L24</f>
        <v>68.506638112275184</v>
      </c>
      <c r="D8" s="12"/>
      <c r="E8" s="12" t="str">
        <f>'Student Loan Comparison Calc'!$L$11</f>
        <v>Option 5</v>
      </c>
      <c r="F8" s="13">
        <f>'Student Loan Comparison Calc'!L27</f>
        <v>6441.5931469460447</v>
      </c>
    </row>
    <row r="9" spans="2:8" x14ac:dyDescent="0.2">
      <c r="B9" s="12"/>
      <c r="C9" s="12"/>
      <c r="D9" s="12"/>
      <c r="E9" s="12"/>
      <c r="F9" s="12"/>
    </row>
    <row r="10" spans="2:8" x14ac:dyDescent="0.2">
      <c r="B10" s="12"/>
      <c r="C10" s="12" t="s">
        <v>20</v>
      </c>
      <c r="D10" s="12" t="s">
        <v>21</v>
      </c>
      <c r="E10" s="12"/>
      <c r="G10" s="12"/>
      <c r="H10" s="12" t="s">
        <v>6</v>
      </c>
    </row>
    <row r="11" spans="2:8" x14ac:dyDescent="0.2">
      <c r="B11" s="12" t="str">
        <f>'Student Loan Comparison Calc'!$D$11</f>
        <v>Option 1</v>
      </c>
      <c r="C11" s="13">
        <f>'Student Loan Comparison Calc'!$D$7</f>
        <v>10000</v>
      </c>
      <c r="D11" s="13">
        <f>'Student Loan Comparison Calc'!D34-C11</f>
        <v>3328.1535514932348</v>
      </c>
      <c r="E11" s="13">
        <f>D11+C11</f>
        <v>13328.153551493235</v>
      </c>
      <c r="G11" s="12" t="str">
        <f>'Student Loan Comparison Calc'!$D$11</f>
        <v>Option 1</v>
      </c>
      <c r="H11" s="14">
        <f>'Student Loan Comparison Calc'!D30</f>
        <v>6.0094465437846994E-2</v>
      </c>
    </row>
    <row r="12" spans="2:8" x14ac:dyDescent="0.2">
      <c r="B12" s="12" t="str">
        <f>'Student Loan Comparison Calc'!$F$11</f>
        <v>Option 2</v>
      </c>
      <c r="C12" s="13">
        <f>C11</f>
        <v>10000</v>
      </c>
      <c r="D12" s="13">
        <f>'Student Loan Comparison Calc'!F34-C12</f>
        <v>2320.0822983262242</v>
      </c>
      <c r="E12" s="13">
        <f>D12+C12</f>
        <v>12320.082298326224</v>
      </c>
      <c r="G12" s="12" t="str">
        <f>'Student Loan Comparison Calc'!$F$11</f>
        <v>Option 2</v>
      </c>
      <c r="H12" s="14">
        <f>'Student Loan Comparison Calc'!F30</f>
        <v>4.2979808502897475E-2</v>
      </c>
    </row>
    <row r="13" spans="2:8" x14ac:dyDescent="0.2">
      <c r="B13" s="12" t="str">
        <f>'Student Loan Comparison Calc'!$H$11</f>
        <v>Option 3</v>
      </c>
      <c r="C13" s="13">
        <f>C12</f>
        <v>10000</v>
      </c>
      <c r="D13" s="13">
        <f>'Student Loan Comparison Calc'!H34-C13</f>
        <v>2575.9049417017013</v>
      </c>
      <c r="E13" s="13">
        <f>D13+C13</f>
        <v>12575.904941701701</v>
      </c>
      <c r="G13" s="12" t="str">
        <f>'Student Loan Comparison Calc'!$H$11</f>
        <v>Option 3</v>
      </c>
      <c r="H13" s="14">
        <f>'Student Loan Comparison Calc'!H30</f>
        <v>4.7399999999999082E-2</v>
      </c>
    </row>
    <row r="14" spans="2:8" x14ac:dyDescent="0.2">
      <c r="B14" s="12" t="str">
        <f>'Student Loan Comparison Calc'!$J$11</f>
        <v>Option 4</v>
      </c>
      <c r="C14" s="13">
        <f>C13</f>
        <v>10000</v>
      </c>
      <c r="D14" s="13">
        <f>'Student Loan Comparison Calc'!J34-C14</f>
        <v>3668.9022416558437</v>
      </c>
      <c r="E14" s="13">
        <f>D14+C14</f>
        <v>13668.902241655844</v>
      </c>
      <c r="G14" s="12" t="str">
        <f>'Student Loan Comparison Calc'!$J$11</f>
        <v>Option 4</v>
      </c>
      <c r="H14" s="14">
        <f>'Student Loan Comparison Calc'!J30</f>
        <v>4.3899999999995852E-2</v>
      </c>
    </row>
    <row r="15" spans="2:8" x14ac:dyDescent="0.2">
      <c r="B15" s="12" t="str">
        <f>'Student Loan Comparison Calc'!$L$11</f>
        <v>Option 5</v>
      </c>
      <c r="C15" s="13">
        <f>C14</f>
        <v>10000</v>
      </c>
      <c r="D15" s="13">
        <f>'Student Loan Comparison Calc'!L34-C15</f>
        <v>6441.5931469460447</v>
      </c>
      <c r="E15" s="13">
        <f>D15+C15</f>
        <v>16441.593146946045</v>
      </c>
      <c r="G15" s="12" t="str">
        <f>'Student Loan Comparison Calc'!$L$11</f>
        <v>Option 5</v>
      </c>
      <c r="H15" s="14">
        <f>'Student Loan Comparison Calc'!L30</f>
        <v>5.4500000000002262E-2</v>
      </c>
    </row>
  </sheetData>
  <sheetProtection algorithmName="SHA-512" hashValue="Z9D3W0K/jtBex+oJDIjYbAHJ2Xtsskvianz0r+m3hBZHF2gdLntecdR/Z7K+TAoSpUg87pS7fGY4YF9fwD4cyQ==" saltValue="7CKuPJMV62kuRzUTumm6sQ=="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Student Loan Comparison Calc</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Chelsea Cole-Kelly</dc:creator>
  <cp:lastModifiedBy>Microsoft Office User</cp:lastModifiedBy>
  <cp:lastPrinted>2017-12-12T21:06:10Z</cp:lastPrinted>
  <dcterms:created xsi:type="dcterms:W3CDTF">2017-12-12T20:15:19Z</dcterms:created>
  <dcterms:modified xsi:type="dcterms:W3CDTF">2020-06-12T23:14:10Z</dcterms:modified>
</cp:coreProperties>
</file>